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imu\企画課\企画推進本部\国際チーム\NII Internship\インターンシップ申請書\2022年度\2nd Call\広報へ依頼\Rev_As_of_Oct12\"/>
    </mc:Choice>
  </mc:AlternateContent>
  <workbookProtection workbookAlgorithmName="SHA-512" workbookHashValue="eWTKqfb5qcvREmezhYKc34TKSMNo1Bieq1n3GmEnB/pyBx3n45BK06zFMNq3wwwqPi8XlRYKbExuAooWimlx/Q==" workbookSaltValue="FZL/VrrQKh4KXBKOIqNrkg==" workbookSpinCount="100000" lockStructure="1"/>
  <bookViews>
    <workbookView xWindow="0" yWindow="0" windowWidth="23040" windowHeight="8376"/>
  </bookViews>
  <sheets>
    <sheet name="Form 1" sheetId="1" r:id="rId1"/>
    <sheet name="Form 2" sheetId="7" r:id="rId2"/>
    <sheet name="data" sheetId="5" state="hidden" r:id="rId3"/>
    <sheet name="MOU" sheetId="3" state="hidden" r:id="rId4"/>
    <sheet name="drop-down" sheetId="2" state="hidden" r:id="rId5"/>
    <sheet name="Topic" sheetId="6" state="hidden" r:id="rId6"/>
  </sheets>
  <definedNames>
    <definedName name="America">MOU!$B$3:$Q$3</definedName>
    <definedName name="app_birth">'Form 1'!$U$12</definedName>
    <definedName name="app_family">'Form 1'!$A$12</definedName>
    <definedName name="app_first">'Form 1'!$H$12</definedName>
    <definedName name="app_gender">'Form 1'!$AC$12</definedName>
    <definedName name="app_inst">'Form 1'!$J$6</definedName>
    <definedName name="app_nationality">'Form 1'!$O$14</definedName>
    <definedName name="app_status">'Form 1'!$A$14</definedName>
    <definedName name="Argentina">MOU!$B$4:$Q$4</definedName>
    <definedName name="Australia">MOU!$B$5:$Q$5</definedName>
    <definedName name="Austria">MOU!$B$6:$Q$6</definedName>
    <definedName name="Belgium">MOU!$B$7:$Q$7</definedName>
    <definedName name="blank">'Form 2'!$AM$11</definedName>
    <definedName name="Brazil">MOU!$B$8:$Q$8</definedName>
    <definedName name="Canada">MOU!$B$9:$Q$9</definedName>
    <definedName name="Chile">MOU!$B$10:$Q$10</definedName>
    <definedName name="China">MOU!$B$11:$Q$11</definedName>
    <definedName name="country">MOU!$A$2:$A$32</definedName>
    <definedName name="Czech">MOU!$B$12:$Q$12</definedName>
    <definedName name="Duration">'Form 2'!$AB$17</definedName>
    <definedName name="Egypt">MOU!$B$13:$Q$13</definedName>
    <definedName name="email">'Form 1'!$G$15</definedName>
    <definedName name="error">'Form 2'!$AM$12</definedName>
    <definedName name="Finland">MOU!$B$14:$Q$14</definedName>
    <definedName name="France">MOU!$B$15:$R$15</definedName>
    <definedName name="from">'Form 2'!$E$17</definedName>
    <definedName name="gender">'drop-down'!$A$2:$A$4</definedName>
    <definedName name="Germany">MOU!$B$16:$Q$16</definedName>
    <definedName name="India">MOU!$B$17:$Q$17</definedName>
    <definedName name="Ireland">MOU!$B$18:$Q$18</definedName>
    <definedName name="Italy">MOU!$B$19:$Q$19</definedName>
    <definedName name="Korea">MOU!$B$20:$Q$20</definedName>
    <definedName name="less">'Form 2'!$AM$14</definedName>
    <definedName name="nation">'drop-down'!$D$2:$D$242</definedName>
    <definedName name="Norway">MOU!$B$21:$Q$21</definedName>
    <definedName name="over">'Form 2'!$AM$13</definedName>
    <definedName name="Portugal">MOU!$B$22:$Q$22</definedName>
    <definedName name="_xlnm.Print_Area" localSheetId="0">'Form 1'!$A$1:$AG$42</definedName>
    <definedName name="Saudi_Arabia">MOU!$B$23:$Q$23</definedName>
    <definedName name="Singapore">MOU!$B$24:$Q$24</definedName>
    <definedName name="Spain">MOU!$B$25:$Q$25</definedName>
    <definedName name="status">'drop-down'!$B$2:$B$4</definedName>
    <definedName name="Sweden">MOU!$B$26:$Q$26</definedName>
    <definedName name="Swiss">MOU!$B$27:$Q$27</definedName>
    <definedName name="Taiwan">MOU!$B$28:$Q$28</definedName>
    <definedName name="Thailand">MOU!$B$29:$Q$29</definedName>
    <definedName name="The_Netherlands">MOU!$B$30:$Q$30</definedName>
    <definedName name="to">'Form 2'!$Q$17</definedName>
    <definedName name="Topic1">'Form 2'!$D$3</definedName>
    <definedName name="Topic2">'Form 2'!$D$7</definedName>
    <definedName name="Topic3">'Form 2'!$D$11</definedName>
    <definedName name="United_Kingdom">MOU!$B$31:$Q$31</definedName>
    <definedName name="Viet_Nam">MOU!$B$32:$Q$32</definedName>
  </definedNames>
  <calcPr calcId="162913"/>
</workbook>
</file>

<file path=xl/calcChain.xml><?xml version="1.0" encoding="utf-8"?>
<calcChain xmlns="http://schemas.openxmlformats.org/spreadsheetml/2006/main">
  <c r="X11" i="7" l="1"/>
  <c r="X13" i="7"/>
  <c r="F12" i="7"/>
  <c r="F11" i="7"/>
  <c r="F8" i="7"/>
  <c r="X9" i="7"/>
  <c r="X7" i="7"/>
  <c r="X3" i="7"/>
  <c r="X5" i="7"/>
  <c r="F4" i="7"/>
  <c r="F3" i="7"/>
  <c r="AE5" i="5" l="1"/>
  <c r="AD5" i="5"/>
  <c r="AC5" i="5"/>
  <c r="AE4" i="5"/>
  <c r="AD4" i="5"/>
  <c r="AC4" i="5"/>
  <c r="F7" i="7" l="1"/>
  <c r="AD3" i="5" l="1"/>
  <c r="AC3" i="5"/>
  <c r="R4" i="5"/>
  <c r="R5" i="5"/>
  <c r="Q4" i="5"/>
  <c r="Q5" i="5"/>
  <c r="N4" i="5"/>
  <c r="N5" i="5"/>
  <c r="I4" i="5"/>
  <c r="I5" i="5"/>
  <c r="H4" i="5"/>
  <c r="H5" i="5"/>
  <c r="G4" i="5"/>
  <c r="G5" i="5"/>
  <c r="F5" i="5"/>
  <c r="F4" i="5"/>
  <c r="N3" i="5"/>
  <c r="S4" i="5"/>
  <c r="S5" i="5"/>
  <c r="U5" i="5"/>
  <c r="U4" i="5"/>
  <c r="U3" i="5"/>
  <c r="S3" i="5"/>
  <c r="R3" i="5"/>
  <c r="Q3" i="5"/>
  <c r="I3" i="5"/>
  <c r="H3" i="5"/>
  <c r="G3" i="5"/>
  <c r="F3" i="5"/>
  <c r="AB17" i="7"/>
  <c r="AL14" i="7"/>
  <c r="AL11" i="7"/>
  <c r="E5" i="5"/>
  <c r="E4" i="5"/>
  <c r="E3" i="5"/>
  <c r="AL12" i="7"/>
  <c r="F15" i="7"/>
  <c r="AE3" i="5"/>
  <c r="AL13" i="7"/>
  <c r="V5" i="5" l="1"/>
  <c r="X5" i="5"/>
  <c r="W5" i="5"/>
  <c r="Y5" i="5"/>
  <c r="V4" i="5"/>
  <c r="X4" i="5"/>
  <c r="Y4" i="5"/>
  <c r="W4" i="5"/>
  <c r="V3" i="5"/>
  <c r="W3" i="5"/>
  <c r="Y3" i="5"/>
  <c r="X3" i="5"/>
</calcChain>
</file>

<file path=xl/sharedStrings.xml><?xml version="1.0" encoding="utf-8"?>
<sst xmlns="http://schemas.openxmlformats.org/spreadsheetml/2006/main" count="1478" uniqueCount="735">
  <si>
    <t>Name of University/Institution</t>
  </si>
  <si>
    <t>Country</t>
  </si>
  <si>
    <t>Institute/University</t>
  </si>
  <si>
    <t>1. Candidate’s Information</t>
  </si>
  <si>
    <t>Name:</t>
  </si>
  <si>
    <t>Date of birth:</t>
  </si>
  <si>
    <t>Gender:</t>
  </si>
  <si>
    <t>FAMILY</t>
  </si>
  <si>
    <t>First</t>
  </si>
  <si>
    <t>yyyy/mm/dd</t>
  </si>
  <si>
    <t>Male/Female</t>
  </si>
  <si>
    <t>Nationality:</t>
  </si>
  <si>
    <t>E-mail:</t>
  </si>
  <si>
    <t>2. Supervisor’s Information at your university:</t>
  </si>
  <si>
    <t>Title/Position:</t>
  </si>
  <si>
    <t>Department:</t>
  </si>
  <si>
    <t>3. Curriculum Vitae:   *Please adjust the hight of rows if you need.</t>
  </si>
  <si>
    <t xml:space="preserve">1. Higher Education </t>
  </si>
  <si>
    <t>Year:</t>
  </si>
  <si>
    <t>Course:</t>
  </si>
  <si>
    <t>School Name:</t>
  </si>
  <si>
    <t>2. Computer Skills</t>
  </si>
  <si>
    <t xml:space="preserve">3. English Language Proficiency: </t>
  </si>
  <si>
    <t>gender</t>
    <phoneticPr fontId="1"/>
  </si>
  <si>
    <t>male</t>
    <phoneticPr fontId="1"/>
  </si>
  <si>
    <t>female</t>
    <phoneticPr fontId="1"/>
  </si>
  <si>
    <t>Master</t>
    <phoneticPr fontId="1"/>
  </si>
  <si>
    <t>Ph.D</t>
    <phoneticPr fontId="1"/>
  </si>
  <si>
    <t>ID</t>
    <phoneticPr fontId="1"/>
  </si>
  <si>
    <t>nation</t>
    <phoneticPr fontId="1"/>
  </si>
  <si>
    <t>status</t>
    <phoneticPr fontId="1"/>
  </si>
  <si>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</si>
  <si>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</si>
  <si>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</si>
  <si>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</si>
  <si>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</si>
  <si>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</si>
  <si>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</si>
  <si>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</si>
  <si>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</si>
  <si>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</si>
  <si>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</si>
  <si>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</si>
  <si>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</si>
  <si>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</si>
  <si>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</si>
  <si>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</si>
  <si>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</si>
  <si>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</si>
  <si>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</si>
  <si>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</si>
  <si>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</si>
  <si>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</si>
  <si>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</si>
  <si>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</si>
  <si>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</si>
  <si>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</si>
  <si>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</si>
  <si>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</si>
  <si>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Indian Territory</t>
  </si>
  <si>
    <t>British Virgin Islands</t>
  </si>
  <si>
    <t>Brunei</t>
  </si>
  <si>
    <t>Bulgaria</t>
  </si>
  <si>
    <t>Burkina Faso</t>
  </si>
  <si>
    <t>Burundi</t>
  </si>
  <si>
    <t>Cambodia</t>
  </si>
  <si>
    <t>Cameroon</t>
  </si>
  <si>
    <t>Canada</t>
  </si>
  <si>
    <t>Cape Verde</t>
  </si>
  <si>
    <t>Cayman Islands</t>
  </si>
  <si>
    <t>Central African Republic</t>
  </si>
  <si>
    <t>Chad</t>
  </si>
  <si>
    <t>Channel Islands</t>
  </si>
  <si>
    <t>Chile</t>
  </si>
  <si>
    <t>China</t>
  </si>
  <si>
    <t>Christmas Island</t>
  </si>
  <si>
    <t>Cocos Islands</t>
  </si>
  <si>
    <t>Colombia</t>
  </si>
  <si>
    <t>Comoros</t>
  </si>
  <si>
    <t>Congo</t>
  </si>
  <si>
    <t>Cook Islands</t>
  </si>
  <si>
    <t>Costa Rica</t>
  </si>
  <si>
    <t xml:space="preserve">Cote d'Ivoire </t>
  </si>
  <si>
    <t>Croatia</t>
  </si>
  <si>
    <t>Cuba</t>
  </si>
  <si>
    <t>Cyprus</t>
  </si>
  <si>
    <t>Czech Republic</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</si>
  <si>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</si>
  <si>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</si>
  <si>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</si>
  <si>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</si>
  <si>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</si>
  <si>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</si>
  <si>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</si>
  <si>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</si>
  <si>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</si>
  <si>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</si>
  <si>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</si>
  <si>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</si>
  <si>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</si>
  <si>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t>
  </si>
  <si>
    <t>Federated States of Micronesia</t>
  </si>
  <si>
    <t>Fiji</t>
  </si>
  <si>
    <t>Finland</t>
  </si>
  <si>
    <t>France</t>
  </si>
  <si>
    <t>French Guiana</t>
  </si>
  <si>
    <t>French Polynesia</t>
  </si>
  <si>
    <t>Gabon</t>
  </si>
  <si>
    <t>Gambia</t>
  </si>
  <si>
    <t>Georgia</t>
  </si>
  <si>
    <t>Germany</t>
  </si>
  <si>
    <t>Ghana</t>
  </si>
  <si>
    <t>Gibraltar</t>
  </si>
  <si>
    <t>Greece</t>
  </si>
  <si>
    <t>Greenland</t>
  </si>
  <si>
    <t>Grenada</t>
  </si>
  <si>
    <t>Guadeloupe Martinique</t>
  </si>
  <si>
    <t>Guam</t>
  </si>
  <si>
    <t>Guatemala</t>
  </si>
  <si>
    <t>Guinea</t>
  </si>
  <si>
    <t>Guinea-Bissau</t>
  </si>
  <si>
    <t>Guyana</t>
  </si>
  <si>
    <t>Haiti</t>
  </si>
  <si>
    <t>Honduras</t>
  </si>
  <si>
    <t xml:space="preserve">Hong Kong </t>
  </si>
  <si>
    <t>Hungary</t>
  </si>
  <si>
    <t>Iceland</t>
  </si>
  <si>
    <t>India</t>
  </si>
  <si>
    <t>Indonesia</t>
  </si>
  <si>
    <t>Iran</t>
  </si>
  <si>
    <t>Iraq</t>
  </si>
  <si>
    <t>Ireland</t>
  </si>
  <si>
    <t>Isle of Man</t>
  </si>
  <si>
    <t>Israel</t>
  </si>
  <si>
    <t>Italy</t>
  </si>
  <si>
    <t>Jamaica</t>
  </si>
  <si>
    <t>Japan</t>
  </si>
  <si>
    <t>Johnston Island</t>
  </si>
  <si>
    <t>Jordan</t>
  </si>
  <si>
    <t>Kashmir</t>
  </si>
  <si>
    <t>Kazakhstan</t>
  </si>
  <si>
    <t>Kenya</t>
  </si>
  <si>
    <t>Kiribati</t>
  </si>
  <si>
    <t>Kuwait</t>
  </si>
  <si>
    <t>Kyrgyz</t>
  </si>
  <si>
    <t>Lao People's Democratic Republic</t>
  </si>
  <si>
    <t>Latvia</t>
  </si>
  <si>
    <t>Lebanon</t>
  </si>
  <si>
    <t>Lesotho</t>
  </si>
  <si>
    <t>Liberia</t>
  </si>
  <si>
    <t>Libya</t>
  </si>
  <si>
    <t>Liechtenstein</t>
  </si>
  <si>
    <t>Lithuania</t>
  </si>
  <si>
    <t>Luxembourg</t>
  </si>
  <si>
    <t xml:space="preserve">Macau </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</si>
  <si>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</si>
  <si>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</si>
  <si>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</si>
  <si>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</si>
  <si>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</si>
  <si>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</si>
  <si>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</si>
  <si>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</si>
  <si>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</si>
  <si>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</si>
  <si>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</si>
  <si>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</si>
  <si>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</si>
  <si>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</si>
  <si>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</si>
  <si>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</si>
  <si>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</si>
  <si>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</si>
  <si>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</si>
  <si>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</si>
  <si>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</si>
  <si>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</si>
  <si>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</si>
  <si>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</si>
  <si>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 Antilles</t>
  </si>
  <si>
    <t>New Caledonia</t>
  </si>
  <si>
    <t xml:space="preserve">New Zealand </t>
  </si>
  <si>
    <t>Nicaragua</t>
  </si>
  <si>
    <t>Niger</t>
  </si>
  <si>
    <t>Nigeria</t>
  </si>
  <si>
    <t>Niue</t>
  </si>
  <si>
    <t>Norfolk Island</t>
  </si>
  <si>
    <t>North  Korea</t>
  </si>
  <si>
    <t>Northern Mariana Islands</t>
  </si>
  <si>
    <t>Norway</t>
  </si>
  <si>
    <t>Oman</t>
  </si>
  <si>
    <t>Pakistan</t>
  </si>
  <si>
    <t>Palau</t>
  </si>
  <si>
    <t>Panama</t>
  </si>
  <si>
    <t>Papua New Guinea</t>
  </si>
  <si>
    <t>Paraguay</t>
  </si>
  <si>
    <t>Peru</t>
  </si>
  <si>
    <t>Philippines</t>
  </si>
  <si>
    <t xml:space="preserve">Pitcairn </t>
  </si>
  <si>
    <t>Poland</t>
  </si>
  <si>
    <t>Portugal</t>
  </si>
  <si>
    <t>Puerto Rico</t>
  </si>
  <si>
    <t>Qatar</t>
  </si>
  <si>
    <t>Reunion</t>
  </si>
  <si>
    <t>Romania</t>
  </si>
  <si>
    <t>Russia</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</si>
  <si>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</si>
  <si>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</si>
  <si>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</si>
  <si>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</si>
  <si>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</si>
  <si>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</si>
  <si>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</si>
  <si>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</si>
  <si>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</si>
  <si>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</si>
  <si>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</si>
  <si>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</si>
  <si>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</si>
  <si>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</si>
  <si>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</si>
  <si>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</si>
  <si>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</si>
  <si>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</si>
  <si>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Korea</t>
  </si>
  <si>
    <t>Spain</t>
  </si>
  <si>
    <t>Sri Lanka</t>
  </si>
  <si>
    <t>St. Helena ex. dep.</t>
  </si>
  <si>
    <t>St. Pierre et Miquelon</t>
  </si>
  <si>
    <t>Sudan</t>
  </si>
  <si>
    <t>Suriname</t>
  </si>
  <si>
    <t>Svalbard</t>
  </si>
  <si>
    <t>Swaziland</t>
  </si>
  <si>
    <t>Sweden</t>
  </si>
  <si>
    <t>Swiss</t>
  </si>
  <si>
    <t>Syria</t>
  </si>
  <si>
    <t>Taiwan</t>
  </si>
  <si>
    <t>Tajikistan</t>
  </si>
  <si>
    <t>Tanzania</t>
  </si>
  <si>
    <t>Thailand</t>
  </si>
  <si>
    <t>The Democratic Republic of Timor-Leste</t>
  </si>
  <si>
    <t>The West Bank and Gaza Strip</t>
  </si>
  <si>
    <t>Togo</t>
  </si>
  <si>
    <t xml:space="preserve">Tokelau </t>
  </si>
  <si>
    <t>Tonga</t>
  </si>
  <si>
    <t>Trinidad and Tobago</t>
  </si>
  <si>
    <t>Tunisia</t>
  </si>
  <si>
    <t>Turkey</t>
  </si>
  <si>
    <t>Turkmenistan</t>
  </si>
  <si>
    <t>Turks and Caicos Islands</t>
  </si>
  <si>
    <t>Tuvalu</t>
  </si>
  <si>
    <t>Uganda</t>
  </si>
  <si>
    <t>Ukraine</t>
  </si>
  <si>
    <t xml:space="preserve">United Arab Emirates </t>
  </si>
  <si>
    <t xml:space="preserve">United Kingdom </t>
  </si>
  <si>
    <t xml:space="preserve">United States of America </t>
  </si>
  <si>
    <t>Uruguay</t>
  </si>
  <si>
    <t>Uzbekistan</t>
  </si>
  <si>
    <t>Vanuatu</t>
  </si>
  <si>
    <t>Vatican City State</t>
  </si>
  <si>
    <t>Venezuela</t>
  </si>
  <si>
    <t>Viet Nam</t>
  </si>
  <si>
    <t>Virgin</t>
  </si>
  <si>
    <t>Wake Island</t>
  </si>
  <si>
    <t>Wallis and Futuna Islands</t>
  </si>
  <si>
    <t>Western Sahara</t>
  </si>
  <si>
    <t>Yemen</t>
  </si>
  <si>
    <t>Zambia</t>
  </si>
  <si>
    <t>Zimbabwe</t>
  </si>
  <si>
    <t>New Jersey Institute of Technology</t>
  </si>
  <si>
    <t>University of Michigan-Dearborn</t>
  </si>
  <si>
    <t>University of Southern California</t>
  </si>
  <si>
    <t>University of Washington</t>
  </si>
  <si>
    <t>Institute of Computing Technology, Chinese Academy of Sciences</t>
  </si>
  <si>
    <t>Shanghai Jiao Tong University</t>
  </si>
  <si>
    <t>Tongji University</t>
  </si>
  <si>
    <t>University of Science and Technology of China (USTC)</t>
  </si>
  <si>
    <t>The Czech Technical University in Prague</t>
  </si>
  <si>
    <t>The Egypt-Japan University of  Science and Technology(E-JUST)</t>
  </si>
  <si>
    <t>Georg-August-Universität Göttingen</t>
  </si>
  <si>
    <t>German Research Center for Artificial Intelligence (DFKI)</t>
  </si>
  <si>
    <t>Saarland University</t>
  </si>
  <si>
    <t>University of Augsburg</t>
  </si>
  <si>
    <t>Universita di Bologna</t>
  </si>
  <si>
    <t>Seoul National University</t>
  </si>
  <si>
    <t>National University of Singapore（NUS)</t>
  </si>
  <si>
    <t>Universidad Politécnica de Madrid (UPM)</t>
  </si>
  <si>
    <t>Universitat Politècnica de València (UPV)</t>
  </si>
  <si>
    <t>KTH Royal Institute of Technology</t>
  </si>
  <si>
    <t>National Taiwan Univeristy</t>
  </si>
  <si>
    <t>Asian Institute of Technology</t>
  </si>
  <si>
    <t>Chulalongkorn University</t>
  </si>
  <si>
    <t>Kasetsart University</t>
  </si>
  <si>
    <t>University College London</t>
  </si>
  <si>
    <t>University of Bristol</t>
  </si>
  <si>
    <t>University of Edinburgh</t>
  </si>
  <si>
    <t>University of Essex</t>
  </si>
  <si>
    <t>University of Oxford</t>
  </si>
  <si>
    <t>The Netherlands</t>
    <phoneticPr fontId="1"/>
  </si>
  <si>
    <t>The Former Yugoslav Republic of Macedonia</t>
    <phoneticPr fontId="1"/>
  </si>
  <si>
    <t>4. Research Topics (select up to 3 topics from “list of research topics” and fill out in order)</t>
  </si>
  <si>
    <t>Order</t>
  </si>
  <si>
    <t>No.</t>
  </si>
  <si>
    <t xml:space="preserve">Supervisor </t>
  </si>
  <si>
    <t>5. Duration:</t>
  </si>
  <si>
    <t>From:</t>
  </si>
  <si>
    <t>To:</t>
  </si>
  <si>
    <t>Days:</t>
  </si>
  <si>
    <t>6. Objectives of your “NII International Internship Program”</t>
  </si>
  <si>
    <r>
      <t>Research Area</t>
    </r>
    <r>
      <rPr>
        <sz val="10"/>
        <color indexed="8"/>
        <rFont val="游ゴシック"/>
        <family val="3"/>
        <charset val="128"/>
      </rPr>
      <t>／</t>
    </r>
    <r>
      <rPr>
        <sz val="10"/>
        <color indexed="8"/>
        <rFont val="Verdana"/>
        <family val="2"/>
      </rPr>
      <t>Title of the research</t>
    </r>
  </si>
  <si>
    <t>Professor</t>
  </si>
  <si>
    <t>Artificial Intelligence / Web Informatics</t>
  </si>
  <si>
    <t>Associate Professor</t>
  </si>
  <si>
    <t>Ken Satoh</t>
  </si>
  <si>
    <t>Theoretical Computer Science</t>
  </si>
  <si>
    <t>Assistant Professor</t>
  </si>
  <si>
    <t>No.</t>
    <phoneticPr fontId="3"/>
  </si>
  <si>
    <t>Research area</t>
    <phoneticPr fontId="3"/>
  </si>
  <si>
    <t>Title of the research</t>
    <phoneticPr fontId="3"/>
  </si>
  <si>
    <t>Website</t>
    <phoneticPr fontId="3"/>
  </si>
  <si>
    <t>Name of supervisor</t>
    <phoneticPr fontId="3"/>
  </si>
  <si>
    <t>Title of the supervisor</t>
    <phoneticPr fontId="3"/>
  </si>
  <si>
    <t>Requirements for applicants: Master's / Ph.D. Student</t>
    <phoneticPr fontId="3"/>
  </si>
  <si>
    <t>Total number of acceptance per supervisor</t>
    <phoneticPr fontId="3"/>
  </si>
  <si>
    <t>Duration : 2-6months (less than 180days)</t>
    <phoneticPr fontId="3"/>
  </si>
  <si>
    <t>Comments</t>
    <phoneticPr fontId="3"/>
  </si>
  <si>
    <t>Please confirm the No. you enter.</t>
    <phoneticPr fontId="4"/>
  </si>
  <si>
    <t>id</t>
  </si>
  <si>
    <t>message</t>
  </si>
  <si>
    <t>Error: Please do not leave [From] and/or [To] blank.</t>
    <phoneticPr fontId="4"/>
  </si>
  <si>
    <t>Error: Please correct the duration you enter.</t>
    <phoneticPr fontId="4"/>
  </si>
  <si>
    <t>Error: Please correct the duration to be the period within 180 days.</t>
    <phoneticPr fontId="4"/>
  </si>
  <si>
    <t>Error: The internship period should be more than 60 days.</t>
    <phoneticPr fontId="4"/>
  </si>
  <si>
    <t>Blank</t>
    <phoneticPr fontId="4"/>
  </si>
  <si>
    <t>Over</t>
    <phoneticPr fontId="4"/>
  </si>
  <si>
    <t>Less</t>
    <phoneticPr fontId="4"/>
  </si>
  <si>
    <t>Error</t>
    <phoneticPr fontId="4"/>
  </si>
  <si>
    <t>result</t>
    <phoneticPr fontId="4"/>
  </si>
  <si>
    <r>
      <t xml:space="preserve">*NOTICE: Internship period at NII must be </t>
    </r>
    <r>
      <rPr>
        <b/>
        <u/>
        <sz val="10"/>
        <color indexed="8"/>
        <rFont val="Verdana"/>
        <family val="2"/>
      </rPr>
      <t>60 to 180 days</t>
    </r>
    <r>
      <rPr>
        <b/>
        <sz val="10"/>
        <color indexed="8"/>
        <rFont val="Verdana"/>
        <family val="2"/>
      </rPr>
      <t>.</t>
    </r>
    <phoneticPr fontId="4"/>
  </si>
  <si>
    <t>Accepted</t>
  </si>
  <si>
    <t>Laboratory budget</t>
  </si>
  <si>
    <t>ID</t>
  </si>
  <si>
    <t>call</t>
  </si>
  <si>
    <t>Applicant</t>
  </si>
  <si>
    <t>Date of birth</t>
  </si>
  <si>
    <t>Master/PhD</t>
  </si>
  <si>
    <t>MOU_Code</t>
  </si>
  <si>
    <t>Gender</t>
  </si>
  <si>
    <t>Nationality</t>
  </si>
  <si>
    <t>E-mail</t>
  </si>
  <si>
    <t>Order by Applicant</t>
    <phoneticPr fontId="12"/>
  </si>
  <si>
    <t>Supervisor</t>
  </si>
  <si>
    <t>research area</t>
  </si>
  <si>
    <t xml:space="preserve"> Title of the research </t>
  </si>
  <si>
    <t>Acceptance Per Supervisor</t>
  </si>
  <si>
    <t>Ranking by Supervisor</t>
    <phoneticPr fontId="12"/>
  </si>
  <si>
    <t>Comments By Professors</t>
  </si>
  <si>
    <t>Acceptance by Kiban</t>
  </si>
  <si>
    <t>Days</t>
  </si>
  <si>
    <r>
      <rPr>
        <sz val="11"/>
        <color indexed="9"/>
        <rFont val="游ゴシック"/>
        <family val="3"/>
        <charset val="128"/>
      </rPr>
      <t>教員コード</t>
    </r>
  </si>
  <si>
    <r>
      <rPr>
        <sz val="11"/>
        <color indexed="9"/>
        <rFont val="游ゴシック"/>
        <family val="3"/>
        <charset val="128"/>
      </rPr>
      <t>研究系</t>
    </r>
  </si>
  <si>
    <r>
      <rPr>
        <sz val="11"/>
        <color indexed="9"/>
        <rFont val="游ゴシック"/>
        <family val="3"/>
        <charset val="128"/>
      </rPr>
      <t>研究者氏名</t>
    </r>
  </si>
  <si>
    <r>
      <rPr>
        <sz val="11"/>
        <color indexed="9"/>
        <rFont val="游ゴシック"/>
        <family val="3"/>
        <charset val="128"/>
      </rPr>
      <t>所属機関</t>
    </r>
    <r>
      <rPr>
        <sz val="11"/>
        <color indexed="9"/>
        <rFont val="Arial"/>
        <family val="2"/>
      </rPr>
      <t>_</t>
    </r>
    <r>
      <rPr>
        <sz val="11"/>
        <color indexed="9"/>
        <rFont val="游ゴシック"/>
        <family val="3"/>
        <charset val="128"/>
      </rPr>
      <t>国名</t>
    </r>
  </si>
  <si>
    <r>
      <rPr>
        <sz val="11"/>
        <color indexed="9"/>
        <rFont val="游ゴシック"/>
        <family val="3"/>
        <charset val="128"/>
      </rPr>
      <t>所属機関</t>
    </r>
    <r>
      <rPr>
        <sz val="11"/>
        <color indexed="9"/>
        <rFont val="Arial"/>
        <family val="2"/>
      </rPr>
      <t>_</t>
    </r>
    <r>
      <rPr>
        <sz val="11"/>
        <color indexed="9"/>
        <rFont val="游ゴシック"/>
        <family val="3"/>
        <charset val="128"/>
      </rPr>
      <t>住所</t>
    </r>
  </si>
  <si>
    <t>Topic
№</t>
    <phoneticPr fontId="4"/>
  </si>
  <si>
    <r>
      <rPr>
        <sz val="11"/>
        <color indexed="8"/>
        <rFont val="Verdana"/>
        <family val="2"/>
      </rPr>
      <t xml:space="preserve">* Please fill in </t>
    </r>
    <r>
      <rPr>
        <sz val="11"/>
        <color indexed="10"/>
        <rFont val="Verdana"/>
        <family val="2"/>
      </rPr>
      <t xml:space="preserve">the boxes in </t>
    </r>
    <r>
      <rPr>
        <b/>
        <u/>
        <sz val="11"/>
        <color indexed="23"/>
        <rFont val="Verdana"/>
        <family val="2"/>
      </rPr>
      <t>GRAY</t>
    </r>
    <r>
      <rPr>
        <sz val="11"/>
        <color indexed="8"/>
        <rFont val="Verdana"/>
        <family val="2"/>
      </rPr>
      <t>.</t>
    </r>
    <phoneticPr fontId="15"/>
  </si>
  <si>
    <t>*Please fill in your English level or appropriate English language proficiency test scores.</t>
    <phoneticPr fontId="1"/>
  </si>
  <si>
    <r>
      <t xml:space="preserve">* Please fill in the </t>
    </r>
    <r>
      <rPr>
        <b/>
        <sz val="11"/>
        <color indexed="10"/>
        <rFont val="Verdana"/>
        <family val="2"/>
      </rPr>
      <t>form 2</t>
    </r>
    <r>
      <rPr>
        <sz val="11"/>
        <color indexed="8"/>
        <rFont val="Verdana"/>
        <family val="2"/>
      </rPr>
      <t xml:space="preserve"> as well.</t>
    </r>
    <phoneticPr fontId="1"/>
  </si>
  <si>
    <r>
      <t xml:space="preserve">* Please save this form in </t>
    </r>
    <r>
      <rPr>
        <b/>
        <sz val="11"/>
        <color indexed="10"/>
        <rFont val="Verdana"/>
        <family val="2"/>
      </rPr>
      <t>".xls"</t>
    </r>
    <r>
      <rPr>
        <sz val="11"/>
        <color indexed="8"/>
        <rFont val="Verdana"/>
        <family val="2"/>
      </rPr>
      <t>.</t>
    </r>
    <phoneticPr fontId="1"/>
  </si>
  <si>
    <t>1. Choose the name of the country where your home institution locates first.</t>
    <phoneticPr fontId="1"/>
  </si>
  <si>
    <t>2. Then choose the name of your home institution.</t>
    <phoneticPr fontId="1"/>
  </si>
  <si>
    <t>Others</t>
    <phoneticPr fontId="1"/>
  </si>
  <si>
    <t>When you do not have the right name on the list, enter the name on "others".</t>
    <phoneticPr fontId="1"/>
  </si>
  <si>
    <r>
      <t xml:space="preserve">* When a cell says </t>
    </r>
    <r>
      <rPr>
        <sz val="11"/>
        <color indexed="10"/>
        <rFont val="Verdana"/>
        <family val="2"/>
      </rPr>
      <t>"(Choose from) drop-down"</t>
    </r>
    <r>
      <rPr>
        <sz val="11"/>
        <color indexed="8"/>
        <rFont val="Verdana"/>
        <family val="2"/>
      </rPr>
      <t xml:space="preserve">, please </t>
    </r>
    <r>
      <rPr>
        <b/>
        <sz val="11"/>
        <color indexed="10"/>
        <rFont val="Verdana"/>
        <family val="2"/>
      </rPr>
      <t>use a drop-down list.</t>
    </r>
    <phoneticPr fontId="15"/>
  </si>
  <si>
    <t>Choose from drop-down</t>
    <phoneticPr fontId="1"/>
  </si>
  <si>
    <t>drop-down</t>
    <phoneticPr fontId="1"/>
  </si>
  <si>
    <t>choose from drop-down</t>
    <phoneticPr fontId="1"/>
  </si>
  <si>
    <t>choose from drop-down</t>
    <phoneticPr fontId="1"/>
  </si>
  <si>
    <t>GIVEN</t>
    <phoneticPr fontId="1"/>
  </si>
  <si>
    <t>・・・</t>
  </si>
  <si>
    <t>Choose from drop-down</t>
  </si>
  <si>
    <t>* NOTE *</t>
    <phoneticPr fontId="1"/>
  </si>
  <si>
    <t>drop-down</t>
  </si>
  <si>
    <t>Hideaki Takeda</t>
  </si>
  <si>
    <t>3-6months</t>
  </si>
  <si>
    <t>AI and Law</t>
  </si>
  <si>
    <t>From</t>
    <phoneticPr fontId="4"/>
  </si>
  <si>
    <t>To</t>
    <phoneticPr fontId="4"/>
  </si>
  <si>
    <t>country</t>
  </si>
  <si>
    <t>name of institutions</t>
  </si>
  <si>
    <t>America</t>
  </si>
  <si>
    <t>Buenos Aires University</t>
  </si>
  <si>
    <t>Tsinghua University</t>
  </si>
  <si>
    <t>Czech</t>
  </si>
  <si>
    <t>Centre de Recherche en Informatique de Lens (CRIL)</t>
  </si>
  <si>
    <t>Claude Bernard University Lyon 1</t>
  </si>
  <si>
    <t>Ecole Normale Supériere de Lyon (ENS Lyon)</t>
  </si>
  <si>
    <t>French National Audiovisual Institute (INA)</t>
  </si>
  <si>
    <t>Institut de Recherche en Informatique et Systemes Aleatoires(IRISA)</t>
  </si>
  <si>
    <t>Institut INP-ENSEEIHT</t>
  </si>
  <si>
    <t>Institut National de Recherche en Informatique et en Automatique (INRIA)</t>
  </si>
  <si>
    <t>Institut National Polytechnique de Grenoble</t>
  </si>
  <si>
    <t xml:space="preserve">Sorbonne Université </t>
  </si>
  <si>
    <t>The Centre National de la Recherche Scientifique (CNRS)</t>
  </si>
  <si>
    <t>Université Clermont Auvergne（The Blaise Pascal University of Clermont-Ferrand ), LIMOS</t>
  </si>
  <si>
    <t>Université Grenoble Alpes （Université Joseph Fourier-Grenoble 1）</t>
  </si>
  <si>
    <t>Université Toulouse III - Paul Sabatier</t>
  </si>
  <si>
    <t>UNIVERSITY OF NANTES</t>
  </si>
  <si>
    <t>German Academic Exchange Service (DAAD)</t>
  </si>
  <si>
    <t>Ludwig-Maximilians-Universität München</t>
  </si>
  <si>
    <t>RWTH Aachen University</t>
  </si>
  <si>
    <t>Technische Universität Berlin (TUB, TU Berlin)</t>
  </si>
  <si>
    <t>Technische Universität Braunschweig (TU Braunschweig)</t>
  </si>
  <si>
    <t>Technische Universität München (TUM)</t>
  </si>
  <si>
    <t>University of Freiburg</t>
  </si>
  <si>
    <t>University of Konstanz</t>
  </si>
  <si>
    <t>University of Potsdam</t>
  </si>
  <si>
    <t>Indraprastha Institute of Information Technology, Delhi</t>
  </si>
  <si>
    <t>Dublin City University</t>
  </si>
  <si>
    <t>Lero - the Irish Software Research Centre（The University of Limerick)</t>
  </si>
  <si>
    <t>Trinity College Dublin</t>
  </si>
  <si>
    <t>Politecnico di Milano</t>
  </si>
  <si>
    <t>Torino University</t>
  </si>
  <si>
    <t>Università degli Studi di Ferrara (UNIFE)</t>
  </si>
  <si>
    <t>Korea</t>
  </si>
  <si>
    <t>University of Minho</t>
  </si>
  <si>
    <t>King Abdullah University of Science and Technology (KAUST)</t>
  </si>
  <si>
    <t>Institute for Infocomm Research (I2R)</t>
  </si>
  <si>
    <t>The Universitat Politècnica de Catalunya (UPC)</t>
  </si>
  <si>
    <t>University of Zurich (UZH)</t>
  </si>
  <si>
    <t>National Tsing Hua University, College of Electrical engineering and Computer Science (NTHU EECS)</t>
  </si>
  <si>
    <t>The Netherlands</t>
  </si>
  <si>
    <t>United Kingdom</t>
  </si>
  <si>
    <t>Alan Turing Institute</t>
  </si>
  <si>
    <t>Imperial College London</t>
  </si>
  <si>
    <t>Newcastle University</t>
  </si>
  <si>
    <t>Open University</t>
  </si>
  <si>
    <t>University of Bath</t>
  </si>
  <si>
    <t>Indiana University</t>
    <phoneticPr fontId="1"/>
  </si>
  <si>
    <t>International Computer Science Institute (ICI-Berkeley)</t>
  </si>
  <si>
    <t>University of Illinois at Urbana Champaign</t>
  </si>
  <si>
    <t>CSIRO (Data61)</t>
  </si>
  <si>
    <t>The Vienna University of Technology</t>
    <phoneticPr fontId="1"/>
  </si>
  <si>
    <t>Royal Melbourne Institute of Technology</t>
    <phoneticPr fontId="1"/>
  </si>
  <si>
    <t>University of Melbourne</t>
    <phoneticPr fontId="1"/>
  </si>
  <si>
    <t>University of Sydney</t>
    <phoneticPr fontId="1"/>
  </si>
  <si>
    <t>Pontifical Catholic University of Campinas</t>
    <phoneticPr fontId="1"/>
  </si>
  <si>
    <t>McGill University</t>
    <phoneticPr fontId="1"/>
  </si>
  <si>
    <t>Polytechnique Montréal</t>
    <phoneticPr fontId="1"/>
  </si>
  <si>
    <t>Simon Fraser University</t>
    <phoneticPr fontId="1"/>
  </si>
  <si>
    <t>University of Alberta</t>
    <phoneticPr fontId="1"/>
  </si>
  <si>
    <t>University of Waterloo</t>
    <phoneticPr fontId="1"/>
  </si>
  <si>
    <t>York University</t>
    <phoneticPr fontId="1"/>
  </si>
  <si>
    <t>Pontificia Universidad Católica de Chile (PUCC)</t>
    <phoneticPr fontId="1"/>
  </si>
  <si>
    <t>Aalto University</t>
    <phoneticPr fontId="1"/>
  </si>
  <si>
    <t>University of Côte d'Azur(former University of Nice Sophia Antipolis)</t>
  </si>
  <si>
    <t>Université Paris Saclay (Paris Sud)</t>
  </si>
  <si>
    <t>Korea Institute of Science and Technology Information (KISTI)</t>
  </si>
  <si>
    <t>INESC Technology and Science (INESC TEC)</t>
  </si>
  <si>
    <t>INESC-ID</t>
  </si>
  <si>
    <t>Delft University of Technology (TU Delft)</t>
    <phoneticPr fontId="1"/>
  </si>
  <si>
    <t>The University of Cambridge</t>
  </si>
  <si>
    <t>Norway</t>
    <phoneticPr fontId="1"/>
  </si>
  <si>
    <t>University of Bergen</t>
    <phoneticPr fontId="1"/>
  </si>
  <si>
    <t>Master/Ph.D:</t>
    <phoneticPr fontId="1"/>
  </si>
  <si>
    <t>Name of University/Institution:</t>
    <phoneticPr fontId="1"/>
  </si>
  <si>
    <t>P01001</t>
  </si>
  <si>
    <t>only after December 2022</t>
  </si>
  <si>
    <t>P01002</t>
  </si>
  <si>
    <t>P01003</t>
  </si>
  <si>
    <t>P01201</t>
  </si>
  <si>
    <t>P01202</t>
  </si>
  <si>
    <t>P02001</t>
  </si>
  <si>
    <t>P02002</t>
  </si>
  <si>
    <t>P02003</t>
  </si>
  <si>
    <t>Sublinear-time Algorithms</t>
  </si>
  <si>
    <t>France</t>
    <phoneticPr fontId="1"/>
  </si>
  <si>
    <t>Hong Kong University of Science and Technology (HKUST)</t>
    <phoneticPr fontId="1"/>
  </si>
  <si>
    <t>Peking University</t>
    <phoneticPr fontId="1"/>
  </si>
  <si>
    <t>HUST - Hanoi University of Science and Technology</t>
    <phoneticPr fontId="1"/>
  </si>
  <si>
    <t>Ecole Polytechnique Federale de Lausanne (EPFL)</t>
    <phoneticPr fontId="1"/>
  </si>
  <si>
    <t>Academia Sinica</t>
    <phoneticPr fontId="1"/>
  </si>
  <si>
    <t>Bergium</t>
    <phoneticPr fontId="1"/>
  </si>
  <si>
    <t>University of Namur</t>
    <phoneticPr fontId="1"/>
  </si>
  <si>
    <t>Legal Reasoning</t>
  </si>
  <si>
    <t xml:space="preserve"> </t>
  </si>
  <si>
    <t>Ph.D.</t>
  </si>
  <si>
    <t>Norm Compliance Mechanism</t>
  </si>
  <si>
    <t>Online Dispute Resolution</t>
  </si>
  <si>
    <t>P01101</t>
  </si>
  <si>
    <t>Machine learning</t>
  </si>
  <si>
    <t>Geometric analysis of machine learning</t>
  </si>
  <si>
    <t>https://mahito.nii.ac.jp</t>
  </si>
  <si>
    <t>Mahito Sugiyama</t>
  </si>
  <si>
    <t xml:space="preserve">Semantic Web / Linked Data / Linked Open Data </t>
  </si>
  <si>
    <t>http://lod.ac
http://www-kasm.nii.ac.jp/</t>
  </si>
  <si>
    <t>Master/Ph.D.</t>
  </si>
  <si>
    <t>Social Web / Social Media Analysis / Social Network Analysis</t>
  </si>
  <si>
    <t>http://www-kasm.nii.ac.jp/</t>
  </si>
  <si>
    <t>P01203</t>
  </si>
  <si>
    <t>Artificial Intelligence</t>
  </si>
  <si>
    <t>Artificial Social Intelligence: building intelligence systems with social knowledge and social interaction</t>
  </si>
  <si>
    <t>Theoretical Computer Science/Data Mining</t>
  </si>
  <si>
    <t>Spectral Graph Theory for Hypergraphs and Directed Graphs</t>
  </si>
  <si>
    <t>https://dl.acm.org/doi/abs/10.1145/3394486.3403248
https://arxiv.org/abs/2106.02353</t>
  </si>
  <si>
    <t>Yuichi Yoshida</t>
  </si>
  <si>
    <t>Sensitivity of Algorithms</t>
  </si>
  <si>
    <t>https://arxiv.org/abs/1904.03248
https://arxiv.org/abs/2006.04094
https://arxiv.org/abs/2111.02657</t>
  </si>
  <si>
    <t>https://arxiv.org/abs/2007.07449
https://arxiv.org/abs/2204.08404</t>
  </si>
  <si>
    <t>P03401</t>
  </si>
  <si>
    <t>Human/robot motion prediction using recurrent neural networks</t>
  </si>
  <si>
    <t>Taisuke Kobayashi</t>
  </si>
  <si>
    <t>P03402</t>
  </si>
  <si>
    <t>Robot control using reinforcement/imitation learning</t>
  </si>
  <si>
    <t>P03403</t>
  </si>
  <si>
    <t>Robotics</t>
  </si>
  <si>
    <t>Development of force-reactive robotic system</t>
  </si>
  <si>
    <t>P00501</t>
  </si>
  <si>
    <t>Discrete Algorithms</t>
  </si>
  <si>
    <t>Fast similarity string search and their applications</t>
  </si>
  <si>
    <t>Takeaki Uno</t>
  </si>
  <si>
    <t>2-6months</t>
  </si>
  <si>
    <t>P01301</t>
  </si>
  <si>
    <t xml:space="preserve"> Software verification</t>
  </si>
  <si>
    <t>Separation logic</t>
  </si>
  <si>
    <t>http://research.nii.ac.jp/~tatsuta/index-e.html</t>
  </si>
  <si>
    <t>Makoto Tatsuta</t>
  </si>
  <si>
    <t>3 months</t>
  </si>
  <si>
    <t>6 months</t>
  </si>
  <si>
    <t>A00301</t>
  </si>
  <si>
    <t>Machine Learning, Deep Learning, Software Engineering, Testing and Debugging</t>
  </si>
  <si>
    <t>Risk-Aware Debugging Techniques for Deep Neural Networks</t>
  </si>
  <si>
    <t>http://research.nii.ac.jp/~f-ishikawa/en/lab.html</t>
  </si>
  <si>
    <t>Fuyuki Ishikawa</t>
  </si>
  <si>
    <t>A00302</t>
  </si>
  <si>
    <t>Software Engineering, Testing and Debugging, Cyber-Physical Systems, AI Systems</t>
  </si>
  <si>
    <t>Smart Testing and Debugging for Cyber-Physical and Intelligent Systems</t>
  </si>
  <si>
    <t>A00601</t>
  </si>
  <si>
    <t>Wireless and Mobile  Networks, Sensing, Signal Processing, Machine Learning</t>
  </si>
  <si>
    <t>Deep Learning-based wireless network design for Beyond 5G and 6G</t>
  </si>
  <si>
    <t>http://research.nii.ac.jp/~megkaneko/</t>
  </si>
  <si>
    <t>Megumi Kaneko</t>
  </si>
  <si>
    <t>4-6months</t>
  </si>
  <si>
    <t xml:space="preserve">Required programming skills: Matlab, Python.
Basic knowledge in wireless/digital communications and signal processing is required. </t>
  </si>
  <si>
    <t>A00602</t>
  </si>
  <si>
    <t>Energy efficiency optimization and energy harvesting for IoT massive connectivity</t>
  </si>
  <si>
    <t>A00603</t>
  </si>
  <si>
    <t>Integrated terrestrial and spatial wireless communications for Beyond 5G and 6G</t>
  </si>
  <si>
    <t>A00604</t>
  </si>
  <si>
    <t>Intelligent Reflective Surfaces (IRS),  beamforming and sensing for exploiting TeraHertz bands towards 6G</t>
  </si>
  <si>
    <t>A00801</t>
  </si>
  <si>
    <t>Wireless communications</t>
  </si>
  <si>
    <t>Machine Learning-aided resource management in beyond 5G and 6G wireless networks</t>
  </si>
  <si>
    <t>https://klab.nii.ac.jp</t>
  </si>
  <si>
    <t>Yusheng Ji</t>
  </si>
  <si>
    <t>Knowledge on wireless communications and experiences in machine learning are preferable.</t>
  </si>
  <si>
    <t>A01701</t>
  </si>
  <si>
    <t>Categorical Foundation of Model Checking</t>
  </si>
  <si>
    <t>https://group-mmm.org/~ichiro/</t>
  </si>
  <si>
    <t>Ichiro Hasuo</t>
  </si>
  <si>
    <t>##  Fixed-point specifications (such as in LTL and modal \mu-calculus) have been conventionally studied in terms of finitary and combinatory structures (automata, games, etc.). These observations are recently being transferred to more abstract settings, opening up algorithms and proof methods for new application domains (esp. probabilistic, metric, etc.). There are a number of research questions waiting to be answered, both theoretical and algorithmic. 
##  References: [Komorida, Katsumata, Hu, Klin, Hasuo, LICS’19], [Komorida, Katsumata, Kupke, Rot, Hasuo, LICS'21], [Kori, Hasuo, Katsumata, CONCUR'21], [Kori, Urabe, Katsumata, Suenaga, Hasuo, CAV’22]
##  Desired: familiarity with mathematical and abstract reasoning used in logic, lattice theory and (possibly) category theory
##  Interested? Please first write to me (i.hasuo [at] acm.org), with the title “NII Internship”</t>
  </si>
  <si>
    <t>A01702</t>
  </si>
  <si>
    <t>Combining local and global propagation in quantitative model checking</t>
  </si>
  <si>
    <t>##  This topic is on model checking, especially its probabilistic/quantitative extension. We are specifically interested in value iteration, a family of approximate algorithms for quantitative model checking. Usual algorithms with only local propagation face certain challenges, and we have recently shown that those challenges are efficiently mitigated by mixing a right choice of global propagation. The goal is to push the idea further, to other problems and to formalization of theoretical foundations
##  Reference: [Phalakarn, Takisaka, Haas, Hasuo, CAV'20]. See also the slides for my VeriProP’22 talk.
##  Desired: familiarity with model checking (see e.g. [Baier &amp; Katoen '08]), logic and automata. Familiarity with graph-theoretic algorithms is appreciated, too
##  Interested? Please first write to me (i.hasuo [at] acm.org), with the title “NII Internship”</t>
  </si>
  <si>
    <t>A01703</t>
  </si>
  <si>
    <t>Logical guidance in optimization metaheuristics</t>
  </si>
  <si>
    <t>##  Many real-world optimization problems have inherent logical and discrete structures, but many optimization metaheuristics (stochastic optimization, hill-climbing, evolutionary computation, etc.) do not make explicit use of such structures. We have used hierarchical optimization frameworks where the upper logical layer guides the lower metaheuristics layer for efficiency and explainability. The goal is to push the idea further in other applications and theoretical foundations.
##  References: [Zhang, Hasuo, Arcaini, CAV'19], [Zhang, Ernst, Sedwards, Arcaini, Hasuo, EMSOFT'18]
##  Desired: familiarity with, or eagerness to learn, 1) formal logic, 2) optimization metaheuristics, 3) statistical machine learning
##  Interested? Please first write to me (i.hasuo [at] acm.org), with the title “NII Internship”</t>
  </si>
  <si>
    <t>A01704</t>
  </si>
  <si>
    <t>Logical safety for automated driving</t>
  </si>
  <si>
    <t>##  Responsibility-sensitive safety (RSS) is a recently proposed methodology for devising mathematically-guaranteed safety rules for automated driving. The candidate will work on its logical foundations and its application to various driving scenarios. The work is much like interactive theorem proving, but with unique theoretical challenges (e.g. continuous dynamics) and a hot application (automated driving).
##  References: [Hasuo, Eberhart, Haydon, et al., IEEE Trans. Intelligent Vehicles, ‘22 (available at arXiv)] [Shalev-Shwartz, Shammah, Shashua, arXiv'17]  
##  Desired: familiarity with formal logic and interactive theorem proving, passion in bringing theory to practice
##  Interested? Please first write to me (i.hasuo [at] acm.org), with the title “NII Internship”</t>
  </si>
  <si>
    <t>A01801</t>
  </si>
  <si>
    <t>Computer network</t>
  </si>
  <si>
    <t>Network security measurement and analysis</t>
  </si>
  <si>
    <t>http://www.fukuda-lab.org/internship</t>
  </si>
  <si>
    <t>Kensuke Fukuda</t>
  </si>
  <si>
    <t>5-6months</t>
  </si>
  <si>
    <t>Solid programming (python or C++) and machine learning skills</t>
  </si>
  <si>
    <t>A01802</t>
  </si>
  <si>
    <t>Network config/log mining</t>
  </si>
  <si>
    <t xml:space="preserve">Solid programming (python) and machine learning skills </t>
  </si>
  <si>
    <t>A01803</t>
  </si>
  <si>
    <t>Web privacy measurement</t>
  </si>
  <si>
    <t>Solid programming skill (python or javascript)</t>
  </si>
  <si>
    <t>A01804</t>
  </si>
  <si>
    <t>IoT traffic anomaly detection</t>
  </si>
  <si>
    <t>Solid programming and machine learning skills</t>
  </si>
  <si>
    <t>K00101</t>
  </si>
  <si>
    <t>Text Media</t>
  </si>
  <si>
    <t>Language Models and their applications to assist human activities</t>
  </si>
  <si>
    <t>http://www-al.nii.ac.jp</t>
  </si>
  <si>
    <t>Akiko Aizawa</t>
  </si>
  <si>
    <t>K00102</t>
  </si>
  <si>
    <t>Deep analysis of scientific papers</t>
  </si>
  <si>
    <t>K00103</t>
  </si>
  <si>
    <t>Mathematical language processing</t>
  </si>
  <si>
    <t>K00401</t>
  </si>
  <si>
    <t>Business intelligence</t>
  </si>
  <si>
    <t xml:space="preserve">AI-driven customer intelligence </t>
  </si>
  <si>
    <t>https://rb.gy/nhwgwe</t>
  </si>
  <si>
    <t>Frederic ANDRES</t>
  </si>
  <si>
    <t>Collaboration with the largest travel company  in Japan</t>
  </si>
  <si>
    <t>K00402</t>
  </si>
  <si>
    <t>Data science, esport</t>
  </si>
  <si>
    <t>Moodflow monitoring Platform as a Service</t>
  </si>
  <si>
    <t>https://rb.gy/hfbt7s</t>
  </si>
  <si>
    <t>Collaboration with Sorbonne University</t>
  </si>
  <si>
    <t>K01001</t>
  </si>
  <si>
    <t>Digital Humanities</t>
  </si>
  <si>
    <t>Machine learning for image processing (esp. character recognition), geographic information, linked data and metadata management for cultural heritage</t>
  </si>
  <si>
    <t>http://agora.ex.nii.ac.jp/~kitamoto/education/internship/</t>
  </si>
  <si>
    <t>Asanobu Kitamoto</t>
  </si>
  <si>
    <t>A student with programming skills and interests in real problems is preferred.</t>
  </si>
  <si>
    <t>K01002</t>
  </si>
  <si>
    <t>Earth Environmental Informatics</t>
  </si>
  <si>
    <t>Big data analytics (esp. image processing, remote sensing and machine learning) for societal problems such as environment and sustainability</t>
  </si>
  <si>
    <t>K01003</t>
  </si>
  <si>
    <t>Crisis Informatics</t>
  </si>
  <si>
    <t xml:space="preserve">Big data analytics (esp. image processing, natural language processing, and machine learning) for natural disasters and crisis </t>
  </si>
  <si>
    <t>K01004</t>
  </si>
  <si>
    <t>Open Science</t>
  </si>
  <si>
    <t>Research on a new trend of science, such as open data, data citation, citizen science, and open innovation</t>
  </si>
  <si>
    <t>K01401</t>
  </si>
  <si>
    <t>Content-Based Image and Video Analysis</t>
  </si>
  <si>
    <t>video and image search (esp. TRECVID AVS task.  see: https://trecvid.nist.gov/)</t>
  </si>
  <si>
    <t>http://www.satoh-lab.nii.ac.jp/</t>
  </si>
  <si>
    <t>Shin'ichi Satoh</t>
  </si>
  <si>
    <t>K01402</t>
  </si>
  <si>
    <t>Automatic question answering about videos (esp. TRECVID Deep Video Understanding (DVU).  see: https://trecvid.nist.gov/)</t>
  </si>
  <si>
    <t>K01403</t>
  </si>
  <si>
    <t>Video/image captioning (esp. TRECVID Video to Text (VTT) task.  see: https://trecvid.nist.gov/)</t>
  </si>
  <si>
    <t>K01404</t>
  </si>
  <si>
    <t>Disaster Scene Analysis (esp. TRECVID Disaster Scene Description and Indexing (DSDI): see https://trecvid.nist.gov/)</t>
  </si>
  <si>
    <t>K01405</t>
  </si>
  <si>
    <t>Landmark image retrieval, e.g., Google Landmark Image Retrieval https://www.kaggle.com/c/landmark-retrieval-2020.</t>
  </si>
  <si>
    <t>K01601</t>
  </si>
  <si>
    <t>Computer Vision</t>
  </si>
  <si>
    <t xml:space="preserve">One of the following topics: 
(1) 3D vision, 
(2) Human activitiy recognition,   
(3) Gaze sensing and navigation, 
(4) Object detection and segmentation from video using deep learning, and 
(5) Image/video generation using deep learning </t>
  </si>
  <si>
    <t>http://www.dgcv.nii.ac.jp</t>
  </si>
  <si>
    <t>Akihiro Sugimoto</t>
  </si>
  <si>
    <t>Rigorous background on mathematics is required.  Strong programming skills on image processing and computer vision are also required.  In the case of Master course students, highly motivated students who can stay for 6 months are preferable.  Students who are willing to pursuit ph D at NII are preferable as well.  Potential applicants should send your CV and research interests/proposals directly to Prof. Sugimoto before your application.</t>
  </si>
  <si>
    <t>K01602</t>
  </si>
  <si>
    <t>Digital Geometry</t>
  </si>
  <si>
    <t xml:space="preserve">(1) Discretization model of geometric shape, 
(2) Discrete shape fitting to noisy integer points. </t>
  </si>
  <si>
    <t>Rigorous background on mathematics as well as computer vision is required.  In particular, sufficient knowledge of linear algebra, graph theory and number theory are important requirements.  Programming skills on image processing or computer vision are also required.  Potential applicants should send your CV and research interests/proposals directly to Prof. Sugimoto before your application.</t>
  </si>
  <si>
    <t>K01701</t>
  </si>
  <si>
    <t>Data Mining</t>
  </si>
  <si>
    <t>Recommender System</t>
  </si>
  <si>
    <t>https://www.tlab.nii.ac.jp</t>
  </si>
  <si>
    <t>Atsuhiro Takasu</t>
  </si>
  <si>
    <t>K01702</t>
  </si>
  <si>
    <t>Knowledge Graph Embedding</t>
  </si>
  <si>
    <t>K01703</t>
  </si>
  <si>
    <t>Tabular Data Recognition and Analysis</t>
  </si>
  <si>
    <t>K01704</t>
  </si>
  <si>
    <t>Sequence Data Mining</t>
  </si>
  <si>
    <t>K02001</t>
  </si>
  <si>
    <t>Algorithms, Simulators, Designs, Token Economy (Web3)</t>
  </si>
  <si>
    <t>Research and development of algorithms, simulators, and designs for Unmanned Aircraft Systems ("drone") Traffic Management (UTM), including ground risk evaluation</t>
  </si>
  <si>
    <t>http://research.nii.ac.jp/~prendinger/papers/FY2022(2)_Topics.html</t>
  </si>
  <si>
    <t>Helmut PRENDINGER</t>
  </si>
  <si>
    <t>We are participating in a national UTM project, where we develop a “digital twin” of areas in Japan to simulate and study realistic drone traffic. We are also interested in market design based on blockchain and token economy (Web3).</t>
  </si>
  <si>
    <t>K02002</t>
  </si>
  <si>
    <t>Deep Learning</t>
  </si>
  <si>
    <t>(1) High-speed object detectin onboard a drone; (2) ground risk map generation for safe drone flight; (3) human detection in bad weather condition from drone perspective</t>
  </si>
  <si>
    <t>We are participating in national projects with the Advanced Robotics Foundation and the Central Research Institute of Electric Power Industry.</t>
  </si>
  <si>
    <t>K02003</t>
  </si>
  <si>
    <t>Bitcoin (crypto) market prediction for swing trading</t>
  </si>
  <si>
    <t>This project uses publicly available sources. We focus on technical analysis and indicators.</t>
  </si>
  <si>
    <t>K02301</t>
  </si>
  <si>
    <t>Speech processing</t>
  </si>
  <si>
    <t>Differentiable digital signal processing with applications to speech audio generation</t>
  </si>
  <si>
    <t>Relevant but not limited to  
[1] WaveGrad https://arxiv.org/abs/2009.00713;  
[2] DiffWave https://arxiv.org/abs/2009.09761;  
[3] PriorGrad https://arxiv.org/abs/2106.06406;  
[4] BDDM https://arxiv.org/abs/2203.13508;  
[5] InferGrad https://arxiv.org/abs/2202.03751  
[6] Grad-TTS https://arxiv.org/abs/2105.06337  
[7] SaShiMi https://arxiv.org/abs/2202.09729  [8]https://arxiv.org/pdf/2203.16749.pdf</t>
  </si>
  <si>
    <t>Junichi Yamagishi</t>
  </si>
  <si>
    <t>The successful candidate should be a PhD student in speech processing, computer science, or a related discipline. He or she should have strong programming skills. Familiarity with DNN tools (e.g., Pytorch) and speech tools are preferable. Supervision teams include Dr. Xin Wang</t>
  </si>
  <si>
    <t>K02302</t>
  </si>
  <si>
    <t>Privacy preserving processing for speech signals including automatic generation of speaker-anonymized synthetic speech</t>
  </si>
  <si>
    <t>Relevant but not limited to 
[1] https://www.voiceprivacychallenge.org (see 2022 evaluation plan),  
[2]﻿ Tomashenko, N. et al. The VoicePrivacy 2020 Challenge: Results and findings. Comput. Speech Lang. 101362 (2022) doi:10.1016/j.csl.2022.101362</t>
  </si>
  <si>
    <t>The successful candidate should be a PhD student in speech processing, computer science, or a related discipline. He or she should have strong programming skills. Familiarity with DNN tools (e.g., Pytorch) and speech tools are preferable. Supervision teams include Dr. Xin Wang and Dr. Xiaoxiao Miao</t>
  </si>
  <si>
    <t>K02303</t>
  </si>
  <si>
    <t>Generalizable and robust fake speech detection</t>
  </si>
  <si>
    <t>Relevant but not limited to 
[1] https://www.asvspoof.org  
[2] ﻿Wang, X. &amp; Yamagishi, J. A Practical Guide to Logical Access Voice Presentation Attack Detection. https://arxiv.org/abs/2201.03321 
[3] ASVspoof workshop proceeding: https://www.isca-speech.org/archive/asvspoof_2021/index.html</t>
  </si>
  <si>
    <t>K02304</t>
  </si>
  <si>
    <t>Data-efficient end-to-end speech synthesis</t>
  </si>
  <si>
    <t>Relevant papers include, but are not limited to: [1] Cheng-I Jeff Lai, Erica Cooper, Yang Zhang, Shiyu Chang, Kaizhi Qian, Yi-Lun Liao, Yung-Sung Chuang, Alexander H. Liu, Junichi Yamagishi, David Cox, James Glass, "On the Interplay Between Sparsity, Naturalness, Intelligibility, and Prosody in Speech Synthesis," ICASSP 2022, and Erica Cooper, Cheng-I Lai, Yusuke Yasuda, Junichi Yamagishi, ""Can Speaker Augmentation Improve Multi-Speaker End-to-End TTS?" Interspeech 2020.</t>
  </si>
  <si>
    <t>The successful candidate should be a PhD student in speech processing, computer science, engineering, linguistics, mathematics, or a related discipline. He or she should have strong programming skills. Familiarity with DNN tools and speech tools are preferable. Supervision teams include Dr. Erica Cooper</t>
  </si>
  <si>
    <t>K02305</t>
  </si>
  <si>
    <t>Music processing</t>
  </si>
  <si>
    <t>Instrument-specific embedding space for fine-grained timbre control of musical instrument sounds</t>
  </si>
  <si>
    <t>Relevant papers include, but are not limited to: [1] Xuan Shi, Erica Cooper, Junichi Yamagishi, "Use of speaker recognition approaches for learning and evaluating embedding representations of musical instrument sounds," IEEE/ACM Trans. ASLP, Jan 2022, and Erica Cooper, Xin Wang, Junichi Yamagishi, "Text-to-Speech Synthesis Techniques for MIDI-to-Audio Synthesis," SSW 2021.</t>
  </si>
  <si>
    <t>The successful candidate should be a PhD student in speech or music signal processing, computer science, or a related discipline. He or she should have strong programming skills and experience with speech and audio processing and/or machine learning. • Familiarity with DNN tools and speech tools are preferable. Supervision teams include Dr. Erica Cooper</t>
  </si>
  <si>
    <t>K02306</t>
  </si>
  <si>
    <t>Expressive multi-instrument musical performance generation using deep learning</t>
  </si>
  <si>
    <t>K02307</t>
  </si>
  <si>
    <t>Natural language processing</t>
  </si>
  <si>
    <t>Mitigating shortcut learning</t>
  </si>
  <si>
    <t>Relevant papers include, but are not limited to: Geirhos et al., Shortcut learning in deep neural networks, Nature Machine Intelligence 2020.</t>
  </si>
  <si>
    <t xml:space="preserve">The successful candidate should be a PhD student in natural language processing, computer science/engineering, mathematics, or a related discipline, and familiar with DL frameworks (e.g., PyTorch). Supervision teams include Dr. Canasai Kruengkrai. </t>
  </si>
  <si>
    <t>K02308</t>
  </si>
  <si>
    <t>Cross-lingual representation learning</t>
  </si>
  <si>
    <t>Relevant papers include, but are not limited to: Conneau et al., Unsupervised cross-lingual representation learning at scale, ACL 2020.</t>
  </si>
  <si>
    <t>K02309</t>
  </si>
  <si>
    <t>Fact-checking over structrured and unstructured data</t>
  </si>
  <si>
    <t>Relevant papers include, but are not limited to: Aly et al., FEVEROUS: Fact Extraction and VERification Over Unstructured and Structured information, NeurIPS Datasets and Benchmarks 2021.</t>
  </si>
  <si>
    <t>K02601</t>
  </si>
  <si>
    <t>Multimedia Data Mining and Analysis</t>
  </si>
  <si>
    <t>Multimodal deep learning and pre-training models for cross-modal retrieval between audio-video, lyrics-audio, and image-text,  multimedia content recommendation</t>
  </si>
  <si>
    <t>http://research.nii.ac.jp/~yiyu/</t>
  </si>
  <si>
    <t>Yi YU</t>
  </si>
  <si>
    <t>K02602</t>
  </si>
  <si>
    <t>Artificial Intelligence and Music</t>
  </si>
  <si>
    <t>Deep generative models for lyrics-to-melody generation, melody-to-lyrics generation, singing voice synthesis</t>
  </si>
  <si>
    <t>https://github.com/yy1lab/Lyrics-Conditioned-Neural-Melody-Generation</t>
  </si>
  <si>
    <t>VNU-UET - VNU University of Engineering and Technology</t>
    <phoneticPr fontId="1"/>
  </si>
  <si>
    <t>VNU-HCM US - Vietnam National University - Ho Chi Minh City, University of Science</t>
    <phoneticPr fontId="1"/>
  </si>
  <si>
    <t>VNU-HCM UIT - Vietnam National University - Ho Chi Minh city, University of Information Technology</t>
    <phoneticPr fontId="1"/>
  </si>
  <si>
    <t>MICA -International Research Institute, Multimedia, Information, Communication and Applications</t>
    <phoneticPr fontId="1"/>
  </si>
  <si>
    <t>Attachment1     “NII International Internship Program” Application Form 2022 2nd Call</t>
    <phoneticPr fontId="1"/>
  </si>
  <si>
    <t>J00301</t>
  </si>
  <si>
    <t>Multimedia forensics</t>
  </si>
  <si>
    <t>Generation and detection of fake facial videos</t>
  </si>
  <si>
    <t>http://research.nii.ac.jp/~iechizen/official/research/research5-e.html</t>
  </si>
  <si>
    <t>Isao Echizen</t>
  </si>
  <si>
    <t>3 to 6 months</t>
  </si>
  <si>
    <t>J00302</t>
  </si>
  <si>
    <t>Multimedia security</t>
  </si>
  <si>
    <t>Generation and detection of adversarial examples</t>
  </si>
  <si>
    <t>J00303</t>
  </si>
  <si>
    <t>Image-based fact verification</t>
  </si>
  <si>
    <t>http://research.nii.ac.jp/~iechizen/crest/en/research.html</t>
  </si>
  <si>
    <t>rev 221012</t>
    <phoneticPr fontId="1"/>
  </si>
  <si>
    <t>K00403</t>
  </si>
  <si>
    <t xml:space="preserve">Education </t>
  </si>
  <si>
    <t>Ontology based Approach for compliance with privacy protection requirements in Education</t>
  </si>
  <si>
    <t>http://research.nii.ac.jp/~andres/official/intern2022_ON_SITE_call_3.html</t>
  </si>
  <si>
    <t xml:space="preserve">Collaboration with ISO standardisation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</si>
</sst>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x14ac:knownFonts="1">
    <font>
      <sz val="11"/>
      <color theme="1"/>
      <name val="游ゴシック"/>
      <family val="3"/>
      <charset val="128"/>
      <scheme val="minor"/>
    </font>
    <font>
      <sz val="6"/>
      <name val="游ゴシック"/>
      <family val="3"/>
      <charset val="128"/>
    </font>
    <font>
      <sz val="10"/>
      <color indexed="8"/>
      <name val="Verdana"/>
      <family val="2"/>
    </font>
    <font>
      <sz val="6"/>
      <name val="ＭＳ Ｐゴシック"/>
      <family val="3"/>
      <charset val="128"/>
    </font>
    <font>
      <sz val="6"/>
      <name val="游ゴシック"/>
      <family val="3"/>
      <charset val="128"/>
    </font>
    <font>
      <sz val="10"/>
      <color indexed="8"/>
      <name val="游ゴシック"/>
      <family val="3"/>
      <charset val="128"/>
    </font>
    <font>
      <sz val="11"/>
      <name val="Microsoft New Tai Lue"/>
      <family val="2"/>
    </font>
    <font>
      <sz val="11"/>
      <name val="ＭＳ Ｐゴシック"/>
      <family val="3"/>
      <charset val="128"/>
    </font>
    <font>
      <sz val="10"/>
      <name val="Microsoft New Tai Lue"/>
      <family val="2"/>
    </font>
    <font>
      <sz val="6"/>
      <name val="Microsoft New Tai Lue"/>
      <family val="2"/>
    </font>
    <font>
      <b/>
      <sz val="10"/>
      <color indexed="8"/>
      <name val="Verdana"/>
      <family val="2"/>
    </font>
    <font>
      <b/>
      <u/>
      <sz val="10"/>
      <color indexed="8"/>
      <name val="Verdana"/>
      <family val="2"/>
    </font>
    <font>
      <sz val="6"/>
      <name val="游ゴシック"/>
      <family val="3"/>
      <charset val="128"/>
    </font>
    <font>
      <sz val="11"/>
      <color indexed="9"/>
      <name val="Arial"/>
      <family val="2"/>
    </font>
    <font>
      <sz val="11"/>
      <color indexed="9"/>
      <name val="游ゴシック"/>
      <family val="3"/>
      <charset val="128"/>
    </font>
    <font>
      <sz val="6"/>
      <name val="游ゴシック"/>
      <family val="3"/>
      <charset val="128"/>
    </font>
    <font>
      <sz val="11"/>
      <color indexed="8"/>
      <name val="Verdana"/>
      <family val="2"/>
    </font>
    <font>
      <b/>
      <sz val="11"/>
      <color indexed="10"/>
      <name val="Verdana"/>
      <family val="2"/>
    </font>
    <font>
      <sz val="11"/>
      <color indexed="10"/>
      <name val="Verdana"/>
      <family val="2"/>
    </font>
    <font>
      <b/>
      <u/>
      <sz val="11"/>
      <color indexed="23"/>
      <name val="Verdana"/>
      <family val="2"/>
    </font>
    <font>
      <b/>
      <sz val="11"/>
      <color theme="0"/>
      <name val="游ゴシック"/>
      <family val="3"/>
      <charset val="128"/>
      <scheme val="minor"/>
    </font>
    <font>
      <u/>
      <sz val="11"/>
      <color theme="10"/>
      <name val="ＭＳ Ｐゴシック"/>
      <family val="3"/>
      <charset val="128"/>
    </font>
    <font>
      <sz val="10"/>
      <color theme="1"/>
      <name val="Verdana"/>
      <family val="2"/>
    </font>
    <font>
      <sz val="8"/>
      <color theme="1"/>
      <name val="游ゴシック"/>
      <family val="3"/>
      <charset val="128"/>
      <scheme val="minor"/>
    </font>
    <font>
      <sz val="11"/>
      <color theme="1"/>
      <name val="Microsoft New Tai Lue"/>
      <family val="2"/>
    </font>
    <font>
      <b/>
      <sz val="14"/>
      <color theme="0"/>
      <name val="Microsoft Tai Le"/>
      <family val="2"/>
    </font>
    <font>
      <b/>
      <sz val="12"/>
      <color theme="0"/>
      <name val="Microsoft Tai Le"/>
      <family val="2"/>
    </font>
    <font>
      <b/>
      <sz val="11"/>
      <color theme="0"/>
      <name val="Microsoft Tai Le"/>
      <family val="2"/>
    </font>
    <font>
      <sz val="10"/>
      <color theme="1"/>
      <name val="Microsoft New Tai Lue"/>
      <family val="2"/>
    </font>
    <font>
      <sz val="6"/>
      <color theme="1"/>
      <name val="Microsoft New Tai Lue"/>
      <family val="2"/>
    </font>
    <font>
      <u/>
      <sz val="6"/>
      <color theme="10"/>
      <name val="Microsoft New Tai Lue"/>
      <family val="2"/>
    </font>
    <font>
      <u/>
      <sz val="6"/>
      <color rgb="FF0000FF"/>
      <name val="Microsoft New Tai Lue"/>
      <family val="2"/>
    </font>
    <font>
      <sz val="9"/>
      <color theme="1"/>
      <name val="游ゴシック"/>
      <family val="3"/>
      <charset val="128"/>
      <scheme val="minor"/>
    </font>
    <font>
      <sz val="11"/>
      <color theme="0"/>
      <name val="Arial"/>
      <family val="2"/>
    </font>
    <font>
      <sz val="11"/>
      <color theme="1"/>
      <name val="Verdana"/>
      <family val="2"/>
    </font>
    <font>
      <sz val="10"/>
      <color theme="1"/>
      <name val="Arial"/>
      <family val="2"/>
    </font>
    <font>
      <b/>
      <sz val="12"/>
      <color rgb="FFFF0000"/>
      <name val="Verdana"/>
      <family val="2"/>
    </font>
    <font>
      <sz val="11"/>
      <color theme="1"/>
      <name val="Arial"/>
      <family val="2"/>
    </font>
    <font>
      <sz val="11"/>
      <color rgb="FFFF0000"/>
      <name val="Verdana"/>
      <family val="2"/>
    </font>
    <font>
      <b/>
      <sz val="10"/>
      <color theme="1"/>
      <name val="Verdana"/>
      <family val="2"/>
    </font>
    <font>
      <sz val="9"/>
      <color theme="1"/>
      <name val="Verdana"/>
      <family val="2"/>
    </font>
    <font>
      <sz val="9"/>
      <color theme="1"/>
      <name val="Arial"/>
      <family val="2"/>
    </font>
    <font>
      <sz val="11"/>
      <name val="游ゴシック"/>
      <family val="3"/>
      <charset val="128"/>
      <scheme val="minor"/>
    </font>
  </fonts>
  <fills count="11">
    <fill>
      <patternFill patternType="none"/>
    </fill>
    <fill>
      <patternFill patternType="gray125"/>
    </fill>
    <fill>
      <patternFill patternType="solid">
        <fgColor rgb="FFA5A5A5"/>
      </patternFill>
    </fill>
    <fill>
      <patternFill patternType="solid">
        <fgColor theme="0" tint="-0.49998474074526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2" tint="-0.49998474074526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theme="4" tint="0.39997558519241921"/>
      </top>
      <bottom style="thin">
        <color indexed="64"/>
      </bottom>
      <diagonal/>
    </border>
    <border>
      <left/>
      <right style="thin">
        <color indexed="64"/>
      </right>
      <top style="thin">
        <color theme="4" tint="0.39997558519241921"/>
      </top>
      <bottom style="thin">
        <color indexed="64"/>
      </bottom>
      <diagonal/>
    </border>
    <border>
      <left/>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
    <xf numFmtId="0" fontId="0" fillId="0" borderId="0">
      <alignment vertical="center"/>
    </xf>
    <xf numFmtId="0" fontId="20" fillId="2" borderId="40" applyNumberFormat="0" applyAlignment="0" applyProtection="0">
      <alignment vertical="center"/>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7" fillId="0" borderId="0">
      <alignment vertical="center"/>
    </xf>
  </cellStyleXfs>
  <cellXfs count="259">
    <xf numFmtId="0" fontId="0" fillId="0" borderId="0" xfId="0">
      <alignment vertical="center"/>
    </xf>
    <xf numFmtId="0" fontId="22" fillId="0" borderId="0" xfId="0" applyFont="1">
      <alignment vertical="center"/>
    </xf>
    <xf numFmtId="0" fontId="22" fillId="0" borderId="2" xfId="0" applyFont="1" applyBorder="1" applyAlignment="1">
      <alignment horizontal="center" vertical="center"/>
    </xf>
    <xf numFmtId="0" fontId="0" fillId="0" borderId="2" xfId="0" applyBorder="1" applyAlignment="1">
      <alignment horizontal="center" vertical="center"/>
    </xf>
    <xf numFmtId="0" fontId="23" fillId="0" borderId="0" xfId="0" applyNumberFormat="1" applyFont="1" applyFill="1" applyBorder="1" applyAlignment="1">
      <alignment vertical="top" wrapText="1"/>
    </xf>
    <xf numFmtId="0" fontId="23" fillId="0" borderId="0" xfId="0" applyNumberFormat="1" applyFont="1" applyFill="1" applyAlignment="1">
      <alignment vertical="top" wrapText="1"/>
    </xf>
    <xf numFmtId="0" fontId="23" fillId="0" borderId="0" xfId="0" applyNumberFormat="1" applyFont="1" applyFill="1" applyBorder="1" applyAlignment="1">
      <alignment horizontal="center" vertical="center" wrapText="1"/>
    </xf>
    <xf numFmtId="0" fontId="23" fillId="0" borderId="0" xfId="0" applyNumberFormat="1" applyFont="1" applyAlignment="1">
      <alignment vertical="top" wrapText="1"/>
    </xf>
    <xf numFmtId="0" fontId="23" fillId="0" borderId="0" xfId="0" applyNumberFormat="1" applyFont="1" applyBorder="1" applyAlignment="1">
      <alignment vertical="top" wrapText="1"/>
    </xf>
    <xf numFmtId="0" fontId="23" fillId="0" borderId="1" xfId="0" applyNumberFormat="1" applyFont="1" applyFill="1" applyBorder="1" applyAlignment="1">
      <alignment vertical="top" wrapText="1"/>
    </xf>
    <xf numFmtId="0" fontId="23" fillId="0" borderId="3"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23" fillId="0" borderId="0" xfId="0" applyFont="1" applyFill="1" applyAlignment="1">
      <alignment vertical="top" wrapText="1"/>
    </xf>
    <xf numFmtId="0" fontId="25" fillId="3" borderId="4" xfId="1" applyFont="1" applyFill="1" applyBorder="1" applyAlignment="1">
      <alignment horizontal="center" vertical="center"/>
    </xf>
    <xf numFmtId="0" fontId="26" fillId="3" borderId="5" xfId="1" applyFont="1" applyFill="1" applyBorder="1" applyAlignment="1">
      <alignment horizontal="center" vertical="center" wrapText="1"/>
    </xf>
    <xf numFmtId="0" fontId="27" fillId="3" borderId="5" xfId="1" applyFont="1" applyFill="1" applyBorder="1" applyAlignment="1">
      <alignment horizontal="center" vertical="center" wrapText="1"/>
    </xf>
    <xf numFmtId="0" fontId="26" fillId="3" borderId="6" xfId="1" applyFont="1" applyFill="1" applyBorder="1" applyAlignment="1">
      <alignment horizontal="center" vertical="center" wrapText="1"/>
    </xf>
    <xf numFmtId="0" fontId="22" fillId="0" borderId="2" xfId="0" applyFont="1" applyBorder="1">
      <alignment vertical="center"/>
    </xf>
    <xf numFmtId="0" fontId="0" fillId="0" borderId="2" xfId="0" applyBorder="1">
      <alignment vertical="center"/>
    </xf>
    <xf numFmtId="0" fontId="32" fillId="0" borderId="0" xfId="0" applyFont="1" applyAlignment="1">
      <alignment vertical="center" wrapText="1"/>
    </xf>
    <xf numFmtId="14" fontId="0" fillId="0" borderId="0" xfId="0" applyNumberFormat="1">
      <alignment vertical="center"/>
    </xf>
    <xf numFmtId="0" fontId="33" fillId="4" borderId="0" xfId="0" applyFont="1" applyFill="1" applyAlignment="1">
      <alignment horizontal="center" vertical="center" wrapText="1"/>
    </xf>
    <xf numFmtId="0" fontId="33" fillId="5" borderId="0" xfId="0" applyFont="1" applyFill="1" applyAlignment="1">
      <alignment horizontal="center" vertical="center" wrapText="1"/>
    </xf>
    <xf numFmtId="0" fontId="33" fillId="6" borderId="0" xfId="0" applyFont="1" applyFill="1" applyAlignment="1">
      <alignment horizontal="center" vertical="center" wrapText="1"/>
    </xf>
    <xf numFmtId="0" fontId="33" fillId="7" borderId="0" xfId="0" applyFont="1" applyFill="1" applyAlignment="1">
      <alignment horizontal="center" vertical="center" wrapText="1"/>
    </xf>
    <xf numFmtId="0" fontId="33" fillId="8" borderId="0" xfId="0" applyFont="1" applyFill="1" applyAlignment="1">
      <alignment horizontal="center" vertical="center" wrapText="1"/>
    </xf>
    <xf numFmtId="0" fontId="23" fillId="0" borderId="0" xfId="0" applyFont="1" applyAlignment="1">
      <alignment horizontal="center" vertical="center"/>
    </xf>
    <xf numFmtId="0" fontId="23" fillId="0" borderId="0" xfId="0" applyNumberFormat="1" applyFont="1" applyFill="1" applyAlignment="1">
      <alignment horizontal="center" vertical="center" wrapText="1"/>
    </xf>
    <xf numFmtId="0" fontId="23" fillId="0" borderId="0" xfId="0" applyNumberFormat="1" applyFont="1" applyFill="1" applyBorder="1" applyAlignment="1">
      <alignment horizontal="left" vertical="center" wrapText="1"/>
    </xf>
    <xf numFmtId="0" fontId="34" fillId="0" borderId="0" xfId="0" applyFont="1" applyBorder="1" applyAlignment="1">
      <alignment horizontal="left" vertical="center"/>
    </xf>
    <xf numFmtId="0" fontId="0" fillId="0" borderId="0" xfId="0" applyAlignment="1">
      <alignment vertical="center"/>
    </xf>
    <xf numFmtId="0" fontId="6" fillId="0" borderId="2" xfId="4" applyNumberFormat="1" applyFont="1" applyFill="1" applyBorder="1" applyAlignment="1">
      <alignment vertical="center" wrapText="1"/>
    </xf>
    <xf numFmtId="0" fontId="9" fillId="0" borderId="2" xfId="4" applyNumberFormat="1" applyFont="1" applyFill="1" applyBorder="1" applyAlignment="1">
      <alignment vertical="center" wrapText="1"/>
    </xf>
    <xf numFmtId="0" fontId="6" fillId="0" borderId="8" xfId="4" applyNumberFormat="1" applyFont="1" applyFill="1" applyBorder="1" applyAlignment="1">
      <alignment vertical="center" wrapText="1"/>
    </xf>
    <xf numFmtId="0" fontId="6" fillId="0" borderId="11" xfId="4" applyNumberFormat="1" applyFont="1" applyFill="1" applyBorder="1" applyAlignment="1">
      <alignment vertical="center" wrapText="1"/>
    </xf>
    <xf numFmtId="0" fontId="9" fillId="0" borderId="11" xfId="4" applyNumberFormat="1" applyFont="1" applyFill="1" applyBorder="1" applyAlignment="1">
      <alignment vertical="center" wrapText="1"/>
    </xf>
    <xf numFmtId="0" fontId="6" fillId="0" borderId="12" xfId="4" applyNumberFormat="1" applyFont="1" applyFill="1" applyBorder="1" applyAlignment="1">
      <alignment vertical="center" wrapText="1"/>
    </xf>
    <xf numFmtId="0" fontId="23" fillId="0" borderId="0" xfId="0" applyFont="1" applyAlignment="1">
      <alignment vertical="top" wrapText="1"/>
    </xf>
    <xf numFmtId="0" fontId="0" fillId="0" borderId="0" xfId="0" applyNumberFormat="1" applyFont="1" applyAlignment="1">
      <alignment vertical="top" wrapText="1"/>
    </xf>
    <xf numFmtId="0" fontId="0" fillId="0" borderId="0" xfId="0" applyNumberFormat="1" applyFont="1" applyFill="1" applyAlignment="1">
      <alignment vertical="top" wrapText="1"/>
    </xf>
    <xf numFmtId="0" fontId="42" fillId="0" borderId="0" xfId="0" applyFont="1" applyBorder="1" applyAlignment="1">
      <alignment horizontal="left" vertical="top" wrapText="1"/>
    </xf>
    <xf numFmtId="0" fontId="0" fillId="0" borderId="0" xfId="0" applyNumberFormat="1" applyFont="1" applyFill="1" applyBorder="1" applyAlignment="1">
      <alignment vertical="top" wrapText="1"/>
    </xf>
    <xf numFmtId="0" fontId="0" fillId="0" borderId="0" xfId="0" applyFont="1">
      <alignment vertical="center"/>
    </xf>
    <xf numFmtId="0" fontId="24" fillId="0" borderId="7" xfId="0" applyFont="1" applyFill="1" applyBorder="1" applyAlignment="1">
      <alignment horizontal="center" vertical="center"/>
    </xf>
    <xf numFmtId="0" fontId="24" fillId="0" borderId="2"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30" fillId="0" borderId="2" xfId="2" applyFont="1" applyFill="1" applyBorder="1" applyAlignment="1" applyProtection="1">
      <alignment horizontal="left" vertical="center" wrapText="1"/>
    </xf>
    <xf numFmtId="0" fontId="24" fillId="0" borderId="2" xfId="0" applyFont="1" applyFill="1" applyBorder="1" applyAlignment="1">
      <alignment horizontal="left" vertical="center"/>
    </xf>
    <xf numFmtId="0" fontId="28" fillId="0" borderId="2" xfId="0" applyFont="1" applyFill="1" applyBorder="1" applyAlignment="1">
      <alignment horizontal="left" vertical="center" wrapText="1"/>
    </xf>
    <xf numFmtId="0" fontId="28" fillId="0" borderId="2" xfId="0" applyFont="1" applyFill="1" applyBorder="1" applyAlignment="1">
      <alignment horizontal="left" vertical="top" wrapText="1"/>
    </xf>
    <xf numFmtId="0" fontId="2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30" fillId="0" borderId="2" xfId="3" applyFont="1" applyFill="1" applyBorder="1" applyAlignment="1">
      <alignment horizontal="left"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56" fontId="24" fillId="0" borderId="2" xfId="0" applyNumberFormat="1" applyFont="1" applyFill="1" applyBorder="1" applyAlignment="1">
      <alignment horizontal="left" vertical="center" wrapText="1"/>
    </xf>
    <xf numFmtId="0" fontId="9" fillId="0" borderId="2" xfId="4" applyNumberFormat="1" applyFont="1" applyFill="1" applyBorder="1" applyAlignment="1">
      <alignment horizontal="left" vertical="center" wrapText="1"/>
    </xf>
    <xf numFmtId="14" fontId="24" fillId="0" borderId="2" xfId="0" applyNumberFormat="1" applyFont="1" applyFill="1" applyBorder="1" applyAlignment="1">
      <alignment horizontal="left" vertical="center" wrapText="1"/>
    </xf>
    <xf numFmtId="0" fontId="30" fillId="0" borderId="2" xfId="2" applyFont="1" applyFill="1" applyBorder="1" applyAlignment="1" applyProtection="1">
      <alignment horizontal="left" vertical="center"/>
    </xf>
    <xf numFmtId="0" fontId="30" fillId="0" borderId="44" xfId="2" applyFont="1" applyFill="1" applyBorder="1" applyAlignment="1" applyProtection="1">
      <alignment horizontal="left" vertical="center" wrapText="1"/>
    </xf>
    <xf numFmtId="0" fontId="24" fillId="0" borderId="2" xfId="0" applyFont="1" applyFill="1" applyBorder="1" applyAlignment="1">
      <alignment vertical="center" wrapText="1"/>
    </xf>
    <xf numFmtId="0" fontId="29" fillId="0" borderId="7" xfId="0" applyFont="1" applyFill="1" applyBorder="1" applyAlignment="1">
      <alignment vertical="center" wrapText="1"/>
    </xf>
    <xf numFmtId="0" fontId="30" fillId="0" borderId="7" xfId="2" applyFont="1" applyFill="1" applyBorder="1" applyAlignment="1" applyProtection="1">
      <alignment vertical="center" wrapText="1"/>
    </xf>
    <xf numFmtId="0" fontId="24" fillId="0" borderId="2" xfId="0" applyFont="1" applyFill="1" applyBorder="1" applyAlignment="1">
      <alignment horizontal="center" vertical="center" wrapText="1"/>
    </xf>
    <xf numFmtId="0" fontId="24" fillId="0" borderId="7" xfId="0" applyFont="1" applyFill="1" applyBorder="1" applyAlignment="1">
      <alignment vertical="center" wrapText="1"/>
    </xf>
    <xf numFmtId="0" fontId="24" fillId="0" borderId="9" xfId="0" applyFont="1" applyFill="1" applyBorder="1" applyAlignment="1">
      <alignment vertical="center" wrapText="1"/>
    </xf>
    <xf numFmtId="0" fontId="24" fillId="0" borderId="41" xfId="0" applyFont="1" applyFill="1" applyBorder="1" applyAlignment="1">
      <alignment vertical="center" wrapText="1"/>
    </xf>
    <xf numFmtId="0" fontId="29" fillId="0" borderId="42" xfId="0" applyFont="1" applyFill="1" applyBorder="1" applyAlignment="1">
      <alignment vertical="center" wrapText="1"/>
    </xf>
    <xf numFmtId="0" fontId="30" fillId="0" borderId="42" xfId="2" applyFont="1" applyFill="1" applyBorder="1" applyAlignment="1" applyProtection="1">
      <alignment vertical="center" wrapText="1"/>
    </xf>
    <xf numFmtId="0" fontId="24" fillId="0" borderId="42" xfId="0" applyFont="1" applyFill="1" applyBorder="1" applyAlignment="1">
      <alignment vertical="center" wrapText="1"/>
    </xf>
    <xf numFmtId="0" fontId="24" fillId="0" borderId="43" xfId="0" applyFont="1" applyFill="1" applyBorder="1" applyAlignment="1">
      <alignment vertical="center" wrapText="1"/>
    </xf>
    <xf numFmtId="0" fontId="30" fillId="0" borderId="2" xfId="2" applyFont="1" applyFill="1" applyBorder="1" applyAlignment="1" applyProtection="1">
      <alignment vertical="center" wrapText="1"/>
    </xf>
    <xf numFmtId="0" fontId="24" fillId="0" borderId="8" xfId="0" applyFont="1" applyFill="1" applyBorder="1" applyAlignment="1">
      <alignment vertical="center" wrapText="1"/>
    </xf>
    <xf numFmtId="0" fontId="29" fillId="0" borderId="2" xfId="0" applyFont="1" applyFill="1" applyBorder="1" applyAlignment="1">
      <alignment vertical="center" wrapText="1"/>
    </xf>
    <xf numFmtId="0" fontId="28" fillId="0" borderId="2" xfId="0" applyFont="1" applyFill="1" applyBorder="1" applyAlignment="1">
      <alignment vertical="top" wrapText="1"/>
    </xf>
    <xf numFmtId="0" fontId="30" fillId="0" borderId="2" xfId="3" applyFont="1" applyFill="1" applyBorder="1" applyAlignment="1">
      <alignment vertical="center" wrapText="1"/>
    </xf>
    <xf numFmtId="49" fontId="24" fillId="0" borderId="2" xfId="0" applyNumberFormat="1" applyFont="1" applyFill="1" applyBorder="1" applyAlignment="1">
      <alignment vertical="center"/>
    </xf>
    <xf numFmtId="49" fontId="29" fillId="0" borderId="2" xfId="0" applyNumberFormat="1" applyFont="1" applyFill="1" applyBorder="1" applyAlignment="1">
      <alignment vertical="center" wrapText="1"/>
    </xf>
    <xf numFmtId="49" fontId="31" fillId="0" borderId="2" xfId="0" applyNumberFormat="1" applyFont="1" applyFill="1" applyBorder="1" applyAlignment="1">
      <alignment vertical="center" wrapText="1"/>
    </xf>
    <xf numFmtId="49" fontId="28" fillId="0" borderId="2" xfId="0" applyNumberFormat="1" applyFont="1" applyFill="1" applyBorder="1" applyAlignment="1">
      <alignment vertical="top" wrapText="1"/>
    </xf>
    <xf numFmtId="49" fontId="24" fillId="0" borderId="2" xfId="0" applyNumberFormat="1" applyFont="1" applyFill="1" applyBorder="1" applyAlignment="1">
      <alignment vertical="center" wrapText="1"/>
    </xf>
    <xf numFmtId="49" fontId="24" fillId="0" borderId="8" xfId="0" applyNumberFormat="1" applyFont="1" applyFill="1" applyBorder="1" applyAlignment="1">
      <alignment vertical="center"/>
    </xf>
    <xf numFmtId="49" fontId="30" fillId="0" borderId="2" xfId="2" applyNumberFormat="1" applyFont="1" applyFill="1" applyBorder="1" applyAlignment="1" applyProtection="1">
      <alignment vertical="center" wrapText="1"/>
    </xf>
    <xf numFmtId="0" fontId="24" fillId="0" borderId="7"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30" fillId="0" borderId="2" xfId="2" applyFont="1" applyFill="1" applyBorder="1" applyAlignment="1" applyProtection="1">
      <alignment vertical="center"/>
    </xf>
    <xf numFmtId="0" fontId="30" fillId="0" borderId="9" xfId="2" applyFont="1" applyFill="1" applyBorder="1" applyAlignment="1" applyProtection="1">
      <alignment vertical="center" wrapText="1"/>
    </xf>
    <xf numFmtId="0" fontId="8" fillId="0" borderId="2" xfId="4" applyNumberFormat="1" applyFont="1" applyFill="1" applyBorder="1" applyAlignment="1">
      <alignment vertical="top" wrapText="1"/>
    </xf>
    <xf numFmtId="0" fontId="24" fillId="0" borderId="9" xfId="0" applyFont="1" applyFill="1" applyBorder="1" applyAlignment="1">
      <alignment horizontal="center" vertical="center" wrapText="1"/>
    </xf>
    <xf numFmtId="0" fontId="30" fillId="0" borderId="8" xfId="2" applyFont="1" applyFill="1" applyBorder="1" applyAlignment="1" applyProtection="1">
      <alignment vertical="center" wrapText="1"/>
    </xf>
    <xf numFmtId="0" fontId="31" fillId="0" borderId="2" xfId="0" applyFont="1" applyFill="1" applyBorder="1" applyAlignment="1">
      <alignment horizontal="left" vertical="center" wrapText="1"/>
    </xf>
    <xf numFmtId="0" fontId="29" fillId="0" borderId="2" xfId="3" applyFont="1" applyFill="1" applyBorder="1" applyAlignment="1">
      <alignment vertical="center" wrapText="1"/>
    </xf>
    <xf numFmtId="0" fontId="6" fillId="0" borderId="2" xfId="0" applyFont="1" applyFill="1" applyBorder="1" applyAlignment="1">
      <alignment horizontal="left" vertical="center"/>
    </xf>
    <xf numFmtId="0" fontId="8" fillId="0" borderId="2"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9" fillId="0" borderId="9" xfId="0" applyFont="1" applyFill="1" applyBorder="1" applyAlignment="1">
      <alignment vertical="center" wrapText="1"/>
    </xf>
    <xf numFmtId="0" fontId="28" fillId="0" borderId="2" xfId="0" applyFont="1" applyFill="1" applyBorder="1" applyAlignment="1">
      <alignment vertical="center" wrapText="1"/>
    </xf>
    <xf numFmtId="0" fontId="24" fillId="0" borderId="10" xfId="0" applyFont="1" applyFill="1" applyBorder="1" applyAlignment="1">
      <alignment horizontal="center" vertical="center"/>
    </xf>
    <xf numFmtId="0" fontId="30" fillId="0" borderId="11" xfId="2" applyFont="1" applyFill="1" applyBorder="1" applyAlignment="1" applyProtection="1">
      <alignment vertical="center" wrapText="1"/>
    </xf>
    <xf numFmtId="0" fontId="6" fillId="0" borderId="11" xfId="0" applyFont="1" applyFill="1" applyBorder="1" applyAlignment="1">
      <alignment horizontal="left" vertical="center" wrapText="1"/>
    </xf>
    <xf numFmtId="0" fontId="28" fillId="0" borderId="11" xfId="0" applyFont="1" applyFill="1" applyBorder="1" applyAlignment="1">
      <alignment vertical="center" wrapText="1"/>
    </xf>
    <xf numFmtId="0" fontId="28" fillId="0" borderId="11" xfId="0" applyFont="1" applyFill="1" applyBorder="1" applyAlignment="1">
      <alignment horizontal="left" vertical="top" wrapText="1"/>
    </xf>
    <xf numFmtId="0" fontId="24" fillId="0" borderId="11" xfId="0" applyFont="1" applyFill="1" applyBorder="1" applyAlignment="1">
      <alignment horizontal="center" vertical="center" wrapText="1"/>
    </xf>
    <xf numFmtId="0" fontId="0" fillId="0" borderId="0" xfId="0" applyFill="1">
      <alignment vertical="center"/>
    </xf>
    <xf numFmtId="0" fontId="0" fillId="0" borderId="0" xfId="0" applyFill="1" applyAlignment="1">
      <alignment vertical="center"/>
    </xf>
    <xf numFmtId="0" fontId="35" fillId="10" borderId="20" xfId="0" applyFont="1" applyFill="1" applyBorder="1" applyAlignment="1" applyProtection="1">
      <alignment horizontal="left" vertical="top" wrapText="1"/>
      <protection locked="0"/>
    </xf>
    <xf numFmtId="0" fontId="35" fillId="10" borderId="0" xfId="0" applyFont="1" applyFill="1" applyBorder="1" applyAlignment="1" applyProtection="1">
      <alignment horizontal="left" vertical="top" wrapText="1"/>
      <protection locked="0"/>
    </xf>
    <xf numFmtId="0" fontId="35" fillId="10" borderId="21" xfId="0" applyFont="1" applyFill="1" applyBorder="1" applyAlignment="1" applyProtection="1">
      <alignment horizontal="left" vertical="top" wrapText="1"/>
      <protection locked="0"/>
    </xf>
    <xf numFmtId="0" fontId="35" fillId="10" borderId="6" xfId="0" applyFont="1" applyFill="1" applyBorder="1" applyAlignment="1" applyProtection="1">
      <alignment horizontal="left" vertical="top" wrapText="1"/>
      <protection locked="0"/>
    </xf>
    <xf numFmtId="0" fontId="35" fillId="10" borderId="17" xfId="0" applyFont="1" applyFill="1" applyBorder="1" applyAlignment="1" applyProtection="1">
      <alignment horizontal="left" vertical="top" wrapText="1"/>
      <protection locked="0"/>
    </xf>
    <xf numFmtId="0" fontId="35" fillId="10" borderId="4" xfId="0" applyFont="1" applyFill="1" applyBorder="1" applyAlignment="1" applyProtection="1">
      <alignment horizontal="left" vertical="top" wrapText="1"/>
      <protection locked="0"/>
    </xf>
    <xf numFmtId="0" fontId="38" fillId="0" borderId="48" xfId="0" applyFont="1" applyBorder="1" applyAlignment="1">
      <alignment horizontal="left" vertical="center"/>
    </xf>
    <xf numFmtId="0" fontId="38" fillId="0" borderId="0" xfId="0" applyFont="1" applyBorder="1" applyAlignment="1">
      <alignment horizontal="left" vertical="center"/>
    </xf>
    <xf numFmtId="0" fontId="38" fillId="0" borderId="49" xfId="0" applyFont="1" applyBorder="1" applyAlignment="1">
      <alignment horizontal="left" vertical="center"/>
    </xf>
    <xf numFmtId="0" fontId="35" fillId="10" borderId="12" xfId="0" applyFont="1" applyFill="1" applyBorder="1" applyAlignment="1" applyProtection="1">
      <alignment horizontal="left" vertical="top" wrapText="1"/>
      <protection locked="0"/>
    </xf>
    <xf numFmtId="0" fontId="35" fillId="10" borderId="16" xfId="0" applyFont="1" applyFill="1" applyBorder="1" applyAlignment="1" applyProtection="1">
      <alignment horizontal="left" vertical="top" wrapText="1"/>
      <protection locked="0"/>
    </xf>
    <xf numFmtId="0" fontId="35" fillId="10" borderId="10" xfId="0" applyFont="1" applyFill="1" applyBorder="1" applyAlignment="1" applyProtection="1">
      <alignment horizontal="left" vertical="top" wrapText="1"/>
      <protection locked="0"/>
    </xf>
    <xf numFmtId="0" fontId="35" fillId="10" borderId="0" xfId="0" applyFont="1" applyFill="1" applyBorder="1" applyAlignment="1" applyProtection="1">
      <alignment vertical="top" wrapText="1"/>
      <protection locked="0"/>
    </xf>
    <xf numFmtId="0" fontId="35" fillId="10" borderId="21" xfId="0" applyFont="1" applyFill="1" applyBorder="1" applyAlignment="1" applyProtection="1">
      <alignment vertical="top" wrapText="1"/>
      <protection locked="0"/>
    </xf>
    <xf numFmtId="0" fontId="34" fillId="0" borderId="48" xfId="0" applyFont="1" applyBorder="1" applyAlignment="1">
      <alignment horizontal="left" vertical="center" wrapText="1"/>
    </xf>
    <xf numFmtId="0" fontId="34" fillId="0" borderId="0" xfId="0" applyFont="1" applyBorder="1" applyAlignment="1">
      <alignment horizontal="left" vertical="center" wrapText="1"/>
    </xf>
    <xf numFmtId="0" fontId="34" fillId="0" borderId="49" xfId="0" applyFont="1" applyBorder="1" applyAlignment="1">
      <alignment horizontal="left" vertical="center" wrapText="1"/>
    </xf>
    <xf numFmtId="0" fontId="34" fillId="0" borderId="48" xfId="0" applyFont="1" applyBorder="1" applyAlignment="1">
      <alignment horizontal="left" vertical="center"/>
    </xf>
    <xf numFmtId="0" fontId="34" fillId="0" borderId="0" xfId="0" applyFont="1" applyBorder="1" applyAlignment="1">
      <alignment horizontal="left" vertical="center"/>
    </xf>
    <xf numFmtId="0" fontId="34" fillId="0" borderId="49" xfId="0" applyFont="1" applyBorder="1" applyAlignment="1">
      <alignment horizontal="left" vertical="center"/>
    </xf>
    <xf numFmtId="0" fontId="34" fillId="0" borderId="50" xfId="0" applyFont="1" applyBorder="1" applyAlignment="1">
      <alignment horizontal="left" vertical="center"/>
    </xf>
    <xf numFmtId="0" fontId="34" fillId="0" borderId="51" xfId="0" applyFont="1" applyBorder="1" applyAlignment="1">
      <alignment horizontal="left" vertical="center"/>
    </xf>
    <xf numFmtId="0" fontId="34" fillId="0" borderId="52" xfId="0" applyFont="1" applyBorder="1" applyAlignment="1">
      <alignment horizontal="left" vertical="center"/>
    </xf>
    <xf numFmtId="0" fontId="35" fillId="10" borderId="17" xfId="0" applyFont="1" applyFill="1" applyBorder="1" applyAlignment="1" applyProtection="1">
      <alignment vertical="top" wrapText="1"/>
      <protection locked="0"/>
    </xf>
    <xf numFmtId="0" fontId="35" fillId="10" borderId="4" xfId="0" applyFont="1" applyFill="1" applyBorder="1" applyAlignment="1" applyProtection="1">
      <alignment vertical="top" wrapText="1"/>
      <protection locked="0"/>
    </xf>
    <xf numFmtId="0" fontId="35" fillId="0" borderId="27" xfId="0" applyFont="1" applyBorder="1" applyAlignment="1">
      <alignment horizontal="center" vertical="center"/>
    </xf>
    <xf numFmtId="0" fontId="37" fillId="0" borderId="11" xfId="0" applyFont="1" applyBorder="1" applyAlignment="1">
      <alignment horizontal="center" vertical="center"/>
    </xf>
    <xf numFmtId="0" fontId="35" fillId="10" borderId="28" xfId="0" applyFont="1" applyFill="1" applyBorder="1" applyAlignment="1" applyProtection="1">
      <alignment horizontal="center" vertical="center" wrapText="1"/>
      <protection locked="0"/>
    </xf>
    <xf numFmtId="0" fontId="35" fillId="10" borderId="29" xfId="0" applyFont="1" applyFill="1" applyBorder="1" applyAlignment="1" applyProtection="1">
      <alignment horizontal="center" vertical="center" wrapText="1"/>
      <protection locked="0"/>
    </xf>
    <xf numFmtId="0" fontId="35" fillId="10" borderId="30" xfId="0" applyFont="1" applyFill="1" applyBorder="1" applyAlignment="1" applyProtection="1">
      <alignment horizontal="center" vertical="center" wrapText="1"/>
      <protection locked="0"/>
    </xf>
    <xf numFmtId="0" fontId="35" fillId="10" borderId="20" xfId="0" applyFont="1" applyFill="1" applyBorder="1" applyAlignment="1" applyProtection="1">
      <alignment horizontal="center" vertical="center" wrapText="1"/>
      <protection locked="0"/>
    </xf>
    <xf numFmtId="0" fontId="35" fillId="10" borderId="0" xfId="0" applyFont="1" applyFill="1" applyBorder="1" applyAlignment="1" applyProtection="1">
      <alignment horizontal="center" vertical="center" wrapText="1"/>
      <protection locked="0"/>
    </xf>
    <xf numFmtId="0" fontId="35" fillId="10" borderId="21" xfId="0" applyFont="1" applyFill="1" applyBorder="1" applyAlignment="1" applyProtection="1">
      <alignment horizontal="center" vertical="center" wrapText="1"/>
      <protection locked="0"/>
    </xf>
    <xf numFmtId="0" fontId="35" fillId="10" borderId="2" xfId="0" applyFont="1" applyFill="1" applyBorder="1" applyAlignment="1" applyProtection="1">
      <alignment horizontal="center" vertical="center"/>
      <protection locked="0"/>
    </xf>
    <xf numFmtId="0" fontId="37" fillId="10" borderId="2" xfId="0" applyFont="1" applyFill="1" applyBorder="1" applyAlignment="1" applyProtection="1">
      <alignment horizontal="center" vertical="center"/>
      <protection locked="0"/>
    </xf>
    <xf numFmtId="0" fontId="35" fillId="10" borderId="31" xfId="0" applyFont="1" applyFill="1" applyBorder="1" applyAlignment="1" applyProtection="1">
      <alignment vertical="top" wrapText="1"/>
      <protection locked="0"/>
    </xf>
    <xf numFmtId="0" fontId="35" fillId="10" borderId="32" xfId="0" applyFont="1" applyFill="1" applyBorder="1" applyAlignment="1" applyProtection="1">
      <alignment vertical="top" wrapText="1"/>
      <protection locked="0"/>
    </xf>
    <xf numFmtId="0" fontId="35" fillId="10" borderId="20" xfId="0" applyFont="1" applyFill="1" applyBorder="1" applyAlignment="1" applyProtection="1">
      <alignment vertical="top" wrapText="1"/>
      <protection locked="0"/>
    </xf>
    <xf numFmtId="0" fontId="35" fillId="0" borderId="0" xfId="0" applyFont="1" applyBorder="1" applyAlignment="1" applyProtection="1">
      <alignment vertical="top" wrapText="1"/>
      <protection locked="0"/>
    </xf>
    <xf numFmtId="0" fontId="35" fillId="0" borderId="26" xfId="0" applyFont="1" applyBorder="1" applyAlignment="1" applyProtection="1">
      <alignment vertical="top" wrapText="1"/>
      <protection locked="0"/>
    </xf>
    <xf numFmtId="0" fontId="35" fillId="10" borderId="25" xfId="0" applyFont="1" applyFill="1" applyBorder="1" applyAlignment="1" applyProtection="1">
      <alignment vertical="top" wrapText="1"/>
      <protection locked="0"/>
    </xf>
    <xf numFmtId="0" fontId="35" fillId="10" borderId="26" xfId="0" applyFont="1" applyFill="1" applyBorder="1" applyAlignment="1" applyProtection="1">
      <alignment vertical="top" wrapText="1"/>
      <protection locked="0"/>
    </xf>
    <xf numFmtId="0" fontId="35" fillId="0" borderId="8" xfId="0" applyFont="1" applyBorder="1" applyAlignment="1">
      <alignment horizontal="center" vertical="center"/>
    </xf>
    <xf numFmtId="0" fontId="37" fillId="0" borderId="9" xfId="0" applyFont="1" applyBorder="1" applyAlignment="1">
      <alignment horizontal="center" vertical="center"/>
    </xf>
    <xf numFmtId="0" fontId="37" fillId="0" borderId="33" xfId="0" applyFont="1" applyBorder="1" applyAlignment="1">
      <alignment horizontal="center" vertical="center"/>
    </xf>
    <xf numFmtId="0" fontId="35" fillId="10" borderId="12" xfId="0" applyFont="1" applyFill="1" applyBorder="1" applyAlignment="1" applyProtection="1">
      <alignment vertical="top" wrapText="1"/>
      <protection locked="0"/>
    </xf>
    <xf numFmtId="0" fontId="35" fillId="0" borderId="16" xfId="0" applyFont="1" applyBorder="1" applyAlignment="1" applyProtection="1">
      <alignment vertical="top" wrapText="1"/>
      <protection locked="0"/>
    </xf>
    <xf numFmtId="0" fontId="35" fillId="0" borderId="19" xfId="0" applyFont="1" applyBorder="1" applyAlignment="1" applyProtection="1">
      <alignment vertical="top" wrapText="1"/>
      <protection locked="0"/>
    </xf>
    <xf numFmtId="0" fontId="37" fillId="0" borderId="9" xfId="0" applyFont="1" applyBorder="1" applyAlignment="1">
      <alignment vertical="center"/>
    </xf>
    <xf numFmtId="0" fontId="37" fillId="0" borderId="33" xfId="0" applyFont="1" applyBorder="1" applyAlignment="1">
      <alignment vertical="center"/>
    </xf>
    <xf numFmtId="0" fontId="35" fillId="0" borderId="9" xfId="0" applyFont="1" applyBorder="1" applyAlignment="1">
      <alignment horizontal="center" vertical="center"/>
    </xf>
    <xf numFmtId="0" fontId="37" fillId="0" borderId="7"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35" fillId="10" borderId="34" xfId="0" applyFont="1" applyFill="1" applyBorder="1" applyAlignment="1" applyProtection="1">
      <alignment horizontal="center" vertical="center" wrapText="1"/>
      <protection locked="0"/>
    </xf>
    <xf numFmtId="0" fontId="35" fillId="10" borderId="35" xfId="0" applyFont="1" applyFill="1" applyBorder="1" applyAlignment="1" applyProtection="1">
      <alignment horizontal="center" vertical="center" wrapText="1"/>
      <protection locked="0"/>
    </xf>
    <xf numFmtId="0" fontId="35" fillId="10" borderId="36" xfId="0" applyFont="1" applyFill="1" applyBorder="1" applyAlignment="1" applyProtection="1">
      <alignment horizontal="center" vertical="center" wrapText="1"/>
      <protection locked="0"/>
    </xf>
    <xf numFmtId="0" fontId="35" fillId="10" borderId="6" xfId="0" applyFont="1" applyFill="1" applyBorder="1" applyAlignment="1" applyProtection="1">
      <alignment vertical="top" wrapText="1"/>
      <protection locked="0"/>
    </xf>
    <xf numFmtId="0" fontId="35" fillId="0" borderId="17" xfId="0" applyFont="1" applyBorder="1" applyAlignment="1" applyProtection="1">
      <alignment vertical="top" wrapText="1"/>
      <protection locked="0"/>
    </xf>
    <xf numFmtId="0" fontId="35" fillId="0" borderId="32" xfId="0" applyFont="1" applyBorder="1" applyAlignment="1" applyProtection="1">
      <alignment vertical="top" wrapText="1"/>
      <protection locked="0"/>
    </xf>
    <xf numFmtId="0" fontId="35" fillId="9" borderId="5" xfId="0" applyFont="1" applyFill="1" applyBorder="1" applyAlignment="1">
      <alignment horizontal="right" vertical="center"/>
    </xf>
    <xf numFmtId="0" fontId="37" fillId="9" borderId="5" xfId="0" applyFont="1" applyFill="1" applyBorder="1" applyAlignment="1">
      <alignment horizontal="right" vertical="center"/>
    </xf>
    <xf numFmtId="0" fontId="35" fillId="10" borderId="11" xfId="0" applyFont="1" applyFill="1" applyBorder="1" applyAlignment="1" applyProtection="1">
      <alignment horizontal="left" vertical="center" wrapText="1"/>
      <protection locked="0"/>
    </xf>
    <xf numFmtId="0" fontId="35" fillId="0" borderId="11" xfId="0" applyFont="1" applyBorder="1" applyAlignment="1">
      <alignment vertical="center"/>
    </xf>
    <xf numFmtId="0" fontId="37" fillId="0" borderId="11" xfId="0" applyFont="1" applyBorder="1" applyAlignment="1">
      <alignment vertical="center"/>
    </xf>
    <xf numFmtId="0" fontId="35" fillId="10" borderId="2" xfId="0" applyFont="1" applyFill="1" applyBorder="1" applyAlignment="1" applyProtection="1">
      <alignment vertical="center" wrapText="1"/>
      <protection locked="0"/>
    </xf>
    <xf numFmtId="0" fontId="37" fillId="10" borderId="2" xfId="0" applyFont="1" applyFill="1" applyBorder="1" applyAlignment="1" applyProtection="1">
      <alignment vertical="center" wrapText="1"/>
      <protection locked="0"/>
    </xf>
    <xf numFmtId="0" fontId="35" fillId="0" borderId="2" xfId="0" applyFont="1" applyBorder="1" applyAlignment="1">
      <alignment vertical="center"/>
    </xf>
    <xf numFmtId="0" fontId="37" fillId="0" borderId="2" xfId="0" applyFont="1" applyBorder="1" applyAlignment="1">
      <alignment vertical="center"/>
    </xf>
    <xf numFmtId="0" fontId="35" fillId="10" borderId="16" xfId="0" applyFont="1" applyFill="1" applyBorder="1" applyAlignment="1" applyProtection="1">
      <alignment vertical="top" wrapText="1"/>
      <protection locked="0"/>
    </xf>
    <xf numFmtId="0" fontId="35" fillId="10" borderId="10" xfId="0" applyFont="1" applyFill="1" applyBorder="1" applyAlignment="1" applyProtection="1">
      <alignment vertical="top" wrapText="1"/>
      <protection locked="0"/>
    </xf>
    <xf numFmtId="0" fontId="35" fillId="0" borderId="2" xfId="0" applyFont="1" applyBorder="1" applyAlignment="1">
      <alignment horizontal="left" vertical="center"/>
    </xf>
    <xf numFmtId="0" fontId="37" fillId="0" borderId="2" xfId="0" applyFont="1" applyBorder="1" applyAlignment="1">
      <alignment horizontal="left" vertical="center"/>
    </xf>
    <xf numFmtId="0" fontId="35" fillId="10" borderId="18" xfId="0" applyFont="1" applyFill="1" applyBorder="1" applyAlignment="1" applyProtection="1">
      <alignment vertical="top" wrapText="1"/>
      <protection locked="0"/>
    </xf>
    <xf numFmtId="0" fontId="35" fillId="10" borderId="19" xfId="0" applyFont="1" applyFill="1" applyBorder="1" applyAlignment="1" applyProtection="1">
      <alignment vertical="top" wrapText="1"/>
      <protection locked="0"/>
    </xf>
    <xf numFmtId="0" fontId="35" fillId="9" borderId="12" xfId="0" applyFont="1" applyFill="1" applyBorder="1" applyAlignment="1">
      <alignment horizontal="right" vertical="center"/>
    </xf>
    <xf numFmtId="0" fontId="35" fillId="9" borderId="16" xfId="0" applyFont="1" applyFill="1" applyBorder="1" applyAlignment="1">
      <alignment horizontal="right" vertical="center"/>
    </xf>
    <xf numFmtId="0" fontId="35" fillId="9" borderId="10" xfId="0" applyFont="1" applyFill="1" applyBorder="1" applyAlignment="1">
      <alignment horizontal="right" vertical="center"/>
    </xf>
    <xf numFmtId="0" fontId="35" fillId="9" borderId="20" xfId="0" applyFont="1" applyFill="1" applyBorder="1" applyAlignment="1">
      <alignment horizontal="center" vertical="center"/>
    </xf>
    <xf numFmtId="0" fontId="35" fillId="9" borderId="0"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6" xfId="0" applyFont="1" applyFill="1" applyBorder="1" applyAlignment="1">
      <alignment horizontal="center" vertical="center"/>
    </xf>
    <xf numFmtId="0" fontId="35" fillId="9" borderId="17" xfId="0" applyFont="1" applyFill="1" applyBorder="1" applyAlignment="1">
      <alignment horizontal="center" vertical="center"/>
    </xf>
    <xf numFmtId="0" fontId="35" fillId="9" borderId="4" xfId="0" applyFont="1" applyFill="1" applyBorder="1" applyAlignment="1">
      <alignment horizontal="center" vertical="center"/>
    </xf>
    <xf numFmtId="0" fontId="35" fillId="9" borderId="13" xfId="0" applyFont="1" applyFill="1" applyBorder="1" applyAlignment="1">
      <alignment horizontal="center" vertical="center"/>
    </xf>
    <xf numFmtId="0" fontId="37" fillId="9" borderId="14" xfId="0" applyFont="1" applyFill="1" applyBorder="1" applyAlignment="1">
      <alignment horizontal="center" vertical="center"/>
    </xf>
    <xf numFmtId="0" fontId="35" fillId="10" borderId="2" xfId="0" applyFont="1" applyFill="1" applyBorder="1" applyAlignment="1" applyProtection="1">
      <alignment horizontal="left" vertical="center" wrapText="1"/>
      <protection locked="0"/>
    </xf>
    <xf numFmtId="0" fontId="37" fillId="10" borderId="2" xfId="0" applyFont="1" applyFill="1" applyBorder="1" applyAlignment="1" applyProtection="1">
      <alignment horizontal="left" vertical="center" wrapText="1"/>
      <protection locked="0"/>
    </xf>
    <xf numFmtId="0" fontId="35" fillId="9" borderId="22" xfId="0" applyFont="1" applyFill="1" applyBorder="1" applyAlignment="1">
      <alignment vertical="center"/>
    </xf>
    <xf numFmtId="0" fontId="37" fillId="9" borderId="23" xfId="0" applyFont="1" applyFill="1" applyBorder="1" applyAlignment="1">
      <alignment vertical="center"/>
    </xf>
    <xf numFmtId="0" fontId="37" fillId="9" borderId="24" xfId="0" applyFont="1" applyFill="1" applyBorder="1" applyAlignment="1">
      <alignment vertical="center"/>
    </xf>
    <xf numFmtId="0" fontId="35" fillId="0" borderId="11" xfId="0" applyFont="1" applyBorder="1" applyAlignment="1">
      <alignment horizontal="center" vertical="center"/>
    </xf>
    <xf numFmtId="0" fontId="35" fillId="10" borderId="11" xfId="0" applyFont="1" applyFill="1" applyBorder="1" applyAlignment="1" applyProtection="1">
      <alignment horizontal="center" vertical="center"/>
      <protection locked="0"/>
    </xf>
    <xf numFmtId="0" fontId="35" fillId="9" borderId="23" xfId="0" applyFont="1" applyFill="1" applyBorder="1" applyAlignment="1">
      <alignment vertical="center"/>
    </xf>
    <xf numFmtId="0" fontId="35" fillId="9" borderId="24" xfId="0" applyFont="1" applyFill="1" applyBorder="1" applyAlignment="1">
      <alignment vertical="center"/>
    </xf>
    <xf numFmtId="0" fontId="35" fillId="9" borderId="11" xfId="0" applyFont="1" applyFill="1" applyBorder="1" applyAlignment="1">
      <alignment horizontal="center" vertical="center"/>
    </xf>
    <xf numFmtId="0" fontId="35" fillId="9" borderId="14" xfId="0" applyFont="1" applyFill="1" applyBorder="1" applyAlignment="1">
      <alignment horizontal="center" vertical="center"/>
    </xf>
    <xf numFmtId="0" fontId="35" fillId="9" borderId="15" xfId="0" applyFont="1" applyFill="1" applyBorder="1" applyAlignment="1">
      <alignment horizontal="center" vertical="center"/>
    </xf>
    <xf numFmtId="0" fontId="35" fillId="0" borderId="8" xfId="0" applyFont="1" applyBorder="1" applyAlignment="1">
      <alignment vertical="center"/>
    </xf>
    <xf numFmtId="0" fontId="35" fillId="0" borderId="9" xfId="0" applyFont="1" applyBorder="1" applyAlignment="1">
      <alignment vertical="center"/>
    </xf>
    <xf numFmtId="0" fontId="35" fillId="0" borderId="7" xfId="0" applyFont="1" applyBorder="1" applyAlignment="1">
      <alignment vertical="center"/>
    </xf>
    <xf numFmtId="0" fontId="35" fillId="10" borderId="8" xfId="0" applyFont="1" applyFill="1" applyBorder="1" applyAlignment="1" applyProtection="1">
      <alignment horizontal="center" vertical="center" wrapText="1"/>
      <protection locked="0"/>
    </xf>
    <xf numFmtId="0" fontId="35" fillId="10" borderId="9" xfId="0" applyFont="1" applyFill="1" applyBorder="1" applyAlignment="1" applyProtection="1">
      <alignment horizontal="center" vertical="center" wrapText="1"/>
      <protection locked="0"/>
    </xf>
    <xf numFmtId="0" fontId="35" fillId="10" borderId="7" xfId="0" applyFont="1" applyFill="1" applyBorder="1" applyAlignment="1" applyProtection="1">
      <alignment horizontal="center" vertical="center" wrapText="1"/>
      <protection locked="0"/>
    </xf>
    <xf numFmtId="0" fontId="35" fillId="9" borderId="12" xfId="0" applyFont="1" applyFill="1" applyBorder="1" applyAlignment="1">
      <alignment horizontal="center" vertical="center"/>
    </xf>
    <xf numFmtId="0" fontId="35" fillId="9" borderId="16" xfId="0" applyFont="1" applyFill="1" applyBorder="1" applyAlignment="1">
      <alignment horizontal="center" vertical="center"/>
    </xf>
    <xf numFmtId="0" fontId="35" fillId="9" borderId="10" xfId="0" applyFont="1" applyFill="1" applyBorder="1" applyAlignment="1">
      <alignment horizontal="center" vertical="center"/>
    </xf>
    <xf numFmtId="0" fontId="35" fillId="0" borderId="2" xfId="0" applyFont="1" applyBorder="1" applyAlignment="1">
      <alignment horizontal="center" vertical="center"/>
    </xf>
    <xf numFmtId="0" fontId="35" fillId="10" borderId="2" xfId="0" applyFont="1" applyFill="1" applyBorder="1" applyAlignment="1" applyProtection="1">
      <alignment horizontal="center" vertical="center" wrapText="1"/>
      <protection locked="0"/>
    </xf>
    <xf numFmtId="14" fontId="35" fillId="10" borderId="2" xfId="0" applyNumberFormat="1" applyFont="1" applyFill="1" applyBorder="1" applyAlignment="1" applyProtection="1">
      <alignment horizontal="center" vertical="center"/>
      <protection locked="0"/>
    </xf>
    <xf numFmtId="0" fontId="35" fillId="9" borderId="5" xfId="0" applyFont="1" applyFill="1" applyBorder="1" applyAlignment="1">
      <alignment horizontal="center" vertical="center"/>
    </xf>
    <xf numFmtId="0" fontId="36" fillId="0" borderId="45" xfId="0" applyFont="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22" fillId="0" borderId="2" xfId="0" applyFont="1" applyBorder="1" applyAlignment="1">
      <alignment vertical="center"/>
    </xf>
    <xf numFmtId="0" fontId="22" fillId="10" borderId="2" xfId="0" applyFont="1" applyFill="1" applyBorder="1" applyAlignment="1" applyProtection="1">
      <alignment horizontal="left" vertical="top" wrapText="1"/>
      <protection locked="0"/>
    </xf>
    <xf numFmtId="0" fontId="0" fillId="10" borderId="2" xfId="0" applyFill="1" applyBorder="1" applyAlignment="1" applyProtection="1">
      <alignment horizontal="left" vertical="top" wrapText="1"/>
      <protection locked="0"/>
    </xf>
    <xf numFmtId="0" fontId="22" fillId="9" borderId="11" xfId="0" applyFont="1" applyFill="1" applyBorder="1" applyAlignment="1">
      <alignment vertical="center"/>
    </xf>
    <xf numFmtId="0" fontId="22" fillId="9" borderId="12" xfId="0" applyFont="1" applyFill="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39" fillId="9" borderId="5" xfId="0" applyFont="1" applyFill="1" applyBorder="1" applyAlignment="1">
      <alignment horizontal="left" vertical="center" wrapText="1"/>
    </xf>
    <xf numFmtId="0" fontId="22" fillId="0" borderId="2" xfId="0" applyFont="1" applyBorder="1" applyAlignment="1">
      <alignment horizontal="center" vertical="center" wrapText="1"/>
    </xf>
    <xf numFmtId="0" fontId="22" fillId="0" borderId="11" xfId="0" applyFont="1" applyBorder="1" applyAlignment="1">
      <alignment horizontal="center" vertical="center" wrapText="1"/>
    </xf>
    <xf numFmtId="14" fontId="22" fillId="10" borderId="39" xfId="0" applyNumberFormat="1" applyFont="1" applyFill="1" applyBorder="1" applyAlignment="1" applyProtection="1">
      <alignment horizontal="center" vertical="center" wrapText="1"/>
      <protection locked="0"/>
    </xf>
    <xf numFmtId="176" fontId="22" fillId="0" borderId="2" xfId="0" applyNumberFormat="1" applyFont="1" applyBorder="1" applyAlignment="1">
      <alignment horizontal="center" vertical="center" wrapText="1"/>
    </xf>
    <xf numFmtId="176" fontId="22" fillId="0" borderId="11" xfId="0" applyNumberFormat="1" applyFont="1" applyBorder="1" applyAlignment="1">
      <alignment horizontal="center" vertical="center" wrapText="1"/>
    </xf>
    <xf numFmtId="0" fontId="22" fillId="0" borderId="38" xfId="0" applyFont="1" applyBorder="1" applyAlignment="1">
      <alignment horizontal="center" vertical="center" wrapText="1"/>
    </xf>
    <xf numFmtId="0" fontId="22" fillId="0" borderId="2" xfId="0" applyFont="1" applyBorder="1" applyAlignment="1">
      <alignment horizontal="center" vertical="center"/>
    </xf>
    <xf numFmtId="0" fontId="40" fillId="10" borderId="2" xfId="0" applyFont="1" applyFill="1" applyBorder="1" applyAlignment="1" applyProtection="1">
      <alignment horizontal="center" vertical="center" wrapText="1"/>
      <protection locked="0"/>
    </xf>
    <xf numFmtId="0" fontId="41" fillId="0" borderId="2" xfId="0" applyFont="1" applyBorder="1" applyAlignment="1">
      <alignment vertical="top" wrapText="1"/>
    </xf>
    <xf numFmtId="0" fontId="0" fillId="9" borderId="11" xfId="0" applyFont="1" applyFill="1" applyBorder="1" applyAlignment="1"/>
    <xf numFmtId="0" fontId="22" fillId="9" borderId="11" xfId="0" applyFont="1" applyFill="1" applyBorder="1" applyAlignment="1"/>
    <xf numFmtId="0" fontId="22" fillId="9" borderId="37" xfId="0" applyFont="1" applyFill="1" applyBorder="1" applyAlignment="1"/>
    <xf numFmtId="0" fontId="35" fillId="0" borderId="2" xfId="0" applyFont="1" applyBorder="1" applyAlignment="1">
      <alignment vertical="top" wrapText="1"/>
    </xf>
    <xf numFmtId="0" fontId="0" fillId="9" borderId="37" xfId="0" applyFont="1" applyFill="1" applyBorder="1" applyAlignment="1">
      <alignment vertical="top"/>
    </xf>
    <xf numFmtId="0" fontId="22" fillId="9" borderId="37" xfId="0" applyFont="1" applyFill="1" applyBorder="1" applyAlignment="1">
      <alignment vertical="top"/>
    </xf>
    <xf numFmtId="0" fontId="22" fillId="9" borderId="5" xfId="0" applyFont="1" applyFill="1" applyBorder="1" applyAlignment="1">
      <alignment vertical="top"/>
    </xf>
    <xf numFmtId="0" fontId="0" fillId="9" borderId="11" xfId="0" applyFont="1" applyFill="1" applyBorder="1" applyAlignment="1">
      <alignment horizontal="left"/>
    </xf>
    <xf numFmtId="0" fontId="22" fillId="9" borderId="11" xfId="0" applyFont="1" applyFill="1" applyBorder="1" applyAlignment="1">
      <alignment horizontal="left"/>
    </xf>
    <xf numFmtId="0" fontId="22" fillId="9" borderId="37" xfId="0" applyFont="1" applyFill="1" applyBorder="1" applyAlignment="1">
      <alignment horizontal="left"/>
    </xf>
    <xf numFmtId="0" fontId="0" fillId="9" borderId="37" xfId="0" applyFont="1" applyFill="1" applyBorder="1" applyAlignment="1">
      <alignment horizontal="left" vertical="top"/>
    </xf>
    <xf numFmtId="0" fontId="22" fillId="9" borderId="37" xfId="0" applyFont="1" applyFill="1" applyBorder="1" applyAlignment="1">
      <alignment horizontal="left" vertical="top"/>
    </xf>
    <xf numFmtId="0" fontId="22" fillId="9" borderId="5" xfId="0" applyFont="1" applyFill="1" applyBorder="1" applyAlignment="1">
      <alignment horizontal="left" vertical="top"/>
    </xf>
    <xf numFmtId="0" fontId="0" fillId="9" borderId="12" xfId="0" applyFont="1" applyFill="1" applyBorder="1" applyAlignment="1"/>
    <xf numFmtId="0" fontId="22" fillId="9" borderId="16" xfId="0" applyFont="1" applyFill="1" applyBorder="1" applyAlignment="1"/>
    <xf numFmtId="0" fontId="22" fillId="9" borderId="10" xfId="0" applyFont="1" applyFill="1" applyBorder="1" applyAlignment="1"/>
    <xf numFmtId="0" fontId="22" fillId="9" borderId="20" xfId="0" applyFont="1" applyFill="1" applyBorder="1" applyAlignment="1"/>
    <xf numFmtId="0" fontId="22" fillId="9" borderId="0" xfId="0" applyFont="1" applyFill="1" applyBorder="1" applyAlignment="1"/>
    <xf numFmtId="0" fontId="22" fillId="9" borderId="21" xfId="0" applyFont="1" applyFill="1" applyBorder="1" applyAlignment="1"/>
    <xf numFmtId="0" fontId="22" fillId="0" borderId="2" xfId="0" applyFont="1" applyBorder="1" applyAlignment="1">
      <alignment horizontal="left" vertical="center"/>
    </xf>
  </cellXfs>
  <cellStyles count="5">
    <cellStyle name="チェック セル" xfId="1" builtinId="23"/>
    <cellStyle name="ハイパーリンク" xfId="2" builtinId="8"/>
    <cellStyle name="ハイパーリンク 2" xfId="3"/>
    <cellStyle name="標準" xfId="0" builtinId="0"/>
    <cellStyle name="標準 2" xfId="4"/>
  </cellStyles>
  <dxfs count="19">
    <dxf>
      <font>
        <color rgb="FF9C0006"/>
      </font>
      <fill>
        <patternFill>
          <bgColor rgb="FFFFC7CE"/>
        </patternFill>
      </fill>
    </dxf>
    <dxf>
      <font>
        <b/>
        <i val="0"/>
        <color rgb="FFFF0000"/>
      </font>
    </dxf>
    <dxf>
      <font>
        <b/>
        <i val="0"/>
        <color rgb="FFFF0000"/>
      </font>
    </dxf>
    <dxf>
      <font>
        <b/>
        <i val="0"/>
        <color rgb="FFFF0000"/>
      </font>
    </dxf>
    <dxf>
      <font>
        <b/>
        <i val="0"/>
        <color rgb="FFFF0000"/>
      </font>
    </dxf>
    <dxf>
      <font>
        <b val="0"/>
        <i val="0"/>
        <strike val="0"/>
        <condense val="0"/>
        <extend val="0"/>
        <outline val="0"/>
        <shadow val="0"/>
        <u val="none"/>
        <vertAlign val="baseline"/>
        <sz val="11"/>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Microsoft New Tai Lue"/>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icrosoft New Tai Lue"/>
        <scheme val="none"/>
      </font>
      <fill>
        <patternFill patternType="none">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Microsoft New Tai Lue"/>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Microsoft New Tai Lue"/>
        <scheme val="none"/>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6"/>
        <color theme="10"/>
        <name val="Microsoft New Tai Lue"/>
        <scheme val="none"/>
      </font>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6"/>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Microsoft New Tai Lue"/>
        <scheme val="none"/>
      </font>
      <numFmt numFmtId="0" formatCode="General"/>
      <fill>
        <patternFill patternType="none">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Microsoft New Tai Lue"/>
        <scheme val="none"/>
      </font>
      <fill>
        <patternFill patternType="none">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ill>
        <patternFill patternType="none">
          <bgColor auto="1"/>
        </patternFill>
      </fill>
    </dxf>
    <dxf>
      <border outline="0">
        <bottom style="thin">
          <color indexed="64"/>
        </bottom>
      </border>
    </dxf>
    <dxf>
      <font>
        <b/>
        <i val="0"/>
        <strike val="0"/>
        <condense val="0"/>
        <extend val="0"/>
        <outline val="0"/>
        <shadow val="0"/>
        <u val="none"/>
        <vertAlign val="baseline"/>
        <sz val="12"/>
        <color theme="0"/>
        <name val="Microsoft Tai Le"/>
        <scheme val="none"/>
      </font>
      <fill>
        <patternFill patternType="solid">
          <fgColor indexed="64"/>
          <bgColor theme="0"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opic" displayName="topic" ref="A2:J109" totalsRowShown="0" headerRowDxfId="18" dataDxfId="16" headerRowBorderDxfId="17" tableBorderDxfId="15" headerRowCellStyle="チェック セル">
  <autoFilter ref="A2:J109"/>
  <tableColumns count="10">
    <tableColumn id="1" name="No." dataDxfId="14"/>
    <tableColumn id="2" name="Research area" dataDxfId="13" dataCellStyle="標準 2"/>
    <tableColumn id="3" name="Title of the research" dataDxfId="12" dataCellStyle="標準 2"/>
    <tableColumn id="4" name="Website" dataDxfId="11" dataCellStyle="ハイパーリンク"/>
    <tableColumn id="5" name="Name of supervisor" dataDxfId="10"/>
    <tableColumn id="6" name="Title of the supervisor" dataDxfId="9"/>
    <tableColumn id="7" name="Requirements for applicants: Master's / Ph.D. Student" dataDxfId="8"/>
    <tableColumn id="8" name="Total number of acceptance per supervisor" dataDxfId="7"/>
    <tableColumn id="9" name="Duration : 2-6months (less than 180days)" dataDxfId="6" dataCellStyle="標準 2"/>
    <tableColumn id="10" name="Comments" dataDxfId="5" dataCellStyle="標準 2"/>
  </tableColumns>
  <tableStyleInfo name="TableStyleMedium1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tabSelected="1" zoomScaleNormal="100" workbookViewId="0">
      <selection activeCell="J5" sqref="J5:AG5"/>
    </sheetView>
  </sheetViews>
  <sheetFormatPr defaultColWidth="9" defaultRowHeight="12.6" x14ac:dyDescent="0.45"/>
  <cols>
    <col min="1" max="33" width="2.3984375" style="1" customWidth="1"/>
    <col min="34" max="16384" width="9" style="1"/>
  </cols>
  <sheetData>
    <row r="1" spans="1:40" ht="9.9" customHeight="1" x14ac:dyDescent="0.45">
      <c r="A1" s="183" t="s">
        <v>729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5"/>
    </row>
    <row r="2" spans="1:40" ht="15" customHeight="1" x14ac:dyDescent="0.45">
      <c r="A2" s="186" t="s">
        <v>716</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8"/>
    </row>
    <row r="3" spans="1:40" ht="9.9" customHeight="1" x14ac:dyDescent="0.45">
      <c r="A3" s="189"/>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1"/>
    </row>
    <row r="4" spans="1:40" ht="17.100000000000001" customHeight="1" x14ac:dyDescent="0.45">
      <c r="A4" s="179" t="s">
        <v>465</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I4"/>
      <c r="AJ4"/>
      <c r="AK4"/>
      <c r="AL4"/>
      <c r="AM4"/>
      <c r="AN4"/>
    </row>
    <row r="5" spans="1:40" ht="18.75" customHeight="1" x14ac:dyDescent="0.45">
      <c r="A5" s="199" t="s">
        <v>1</v>
      </c>
      <c r="B5" s="199"/>
      <c r="C5" s="199"/>
      <c r="D5" s="199"/>
      <c r="E5" s="199"/>
      <c r="F5" s="199"/>
      <c r="G5" s="199"/>
      <c r="H5" s="199"/>
      <c r="I5" s="199"/>
      <c r="J5" s="200" t="s">
        <v>380</v>
      </c>
      <c r="K5" s="200"/>
      <c r="L5" s="200"/>
      <c r="M5" s="200"/>
      <c r="N5" s="200"/>
      <c r="O5" s="200"/>
      <c r="P5" s="200"/>
      <c r="Q5" s="200"/>
      <c r="R5" s="200"/>
      <c r="S5" s="200"/>
      <c r="T5" s="200"/>
      <c r="U5" s="200"/>
      <c r="V5" s="200"/>
      <c r="W5" s="200"/>
      <c r="X5" s="200"/>
      <c r="Y5" s="200"/>
      <c r="Z5" s="200"/>
      <c r="AA5" s="200"/>
      <c r="AB5" s="200"/>
      <c r="AC5" s="200"/>
      <c r="AD5" s="200"/>
      <c r="AE5" s="200"/>
      <c r="AF5" s="200"/>
      <c r="AG5" s="200"/>
      <c r="AH5" s="1" t="s">
        <v>369</v>
      </c>
      <c r="AI5"/>
      <c r="AJ5"/>
      <c r="AK5"/>
      <c r="AL5"/>
      <c r="AM5"/>
      <c r="AN5"/>
    </row>
    <row r="6" spans="1:40" ht="18.75" customHeight="1" x14ac:dyDescent="0.45">
      <c r="A6" s="132" t="s">
        <v>2</v>
      </c>
      <c r="B6" s="132"/>
      <c r="C6" s="132"/>
      <c r="D6" s="132"/>
      <c r="E6" s="132"/>
      <c r="F6" s="132"/>
      <c r="G6" s="132"/>
      <c r="H6" s="132"/>
      <c r="I6" s="132"/>
      <c r="J6" s="134" t="s">
        <v>374</v>
      </c>
      <c r="K6" s="135"/>
      <c r="L6" s="135"/>
      <c r="M6" s="135"/>
      <c r="N6" s="135"/>
      <c r="O6" s="135"/>
      <c r="P6" s="135"/>
      <c r="Q6" s="135"/>
      <c r="R6" s="135"/>
      <c r="S6" s="135"/>
      <c r="T6" s="135"/>
      <c r="U6" s="135"/>
      <c r="V6" s="135"/>
      <c r="W6" s="135"/>
      <c r="X6" s="135"/>
      <c r="Y6" s="135"/>
      <c r="Z6" s="135"/>
      <c r="AA6" s="135"/>
      <c r="AB6" s="135"/>
      <c r="AC6" s="135"/>
      <c r="AD6" s="135"/>
      <c r="AE6" s="135"/>
      <c r="AF6" s="135"/>
      <c r="AG6" s="136"/>
      <c r="AH6" s="1" t="s">
        <v>370</v>
      </c>
      <c r="AI6"/>
      <c r="AJ6"/>
      <c r="AK6"/>
      <c r="AL6"/>
      <c r="AM6"/>
      <c r="AN6"/>
    </row>
    <row r="7" spans="1:40" ht="18.75" customHeight="1" x14ac:dyDescent="0.45">
      <c r="A7" s="133"/>
      <c r="B7" s="133"/>
      <c r="C7" s="133"/>
      <c r="D7" s="133"/>
      <c r="E7" s="133"/>
      <c r="F7" s="133"/>
      <c r="G7" s="133"/>
      <c r="H7" s="133"/>
      <c r="I7" s="133"/>
      <c r="J7" s="137"/>
      <c r="K7" s="138"/>
      <c r="L7" s="138"/>
      <c r="M7" s="138"/>
      <c r="N7" s="138"/>
      <c r="O7" s="138"/>
      <c r="P7" s="138"/>
      <c r="Q7" s="138"/>
      <c r="R7" s="138"/>
      <c r="S7" s="138"/>
      <c r="T7" s="138"/>
      <c r="U7" s="138"/>
      <c r="V7" s="138"/>
      <c r="W7" s="138"/>
      <c r="X7" s="138"/>
      <c r="Y7" s="138"/>
      <c r="Z7" s="138"/>
      <c r="AA7" s="138"/>
      <c r="AB7" s="138"/>
      <c r="AC7" s="138"/>
      <c r="AD7" s="138"/>
      <c r="AE7" s="138"/>
      <c r="AF7" s="138"/>
      <c r="AG7" s="139"/>
      <c r="AI7"/>
      <c r="AJ7"/>
      <c r="AK7"/>
      <c r="AL7"/>
      <c r="AM7"/>
      <c r="AN7"/>
    </row>
    <row r="8" spans="1:40" ht="18.75" customHeight="1" x14ac:dyDescent="0.45">
      <c r="A8" s="159" t="s">
        <v>371</v>
      </c>
      <c r="B8" s="160"/>
      <c r="C8" s="160"/>
      <c r="D8" s="160"/>
      <c r="E8" s="160"/>
      <c r="F8" s="160"/>
      <c r="G8" s="160"/>
      <c r="H8" s="160"/>
      <c r="I8" s="161"/>
      <c r="J8" s="162"/>
      <c r="K8" s="163"/>
      <c r="L8" s="163"/>
      <c r="M8" s="163"/>
      <c r="N8" s="163"/>
      <c r="O8" s="163"/>
      <c r="P8" s="163"/>
      <c r="Q8" s="163"/>
      <c r="R8" s="163"/>
      <c r="S8" s="163"/>
      <c r="T8" s="163"/>
      <c r="U8" s="163"/>
      <c r="V8" s="163"/>
      <c r="W8" s="163"/>
      <c r="X8" s="163"/>
      <c r="Y8" s="163"/>
      <c r="Z8" s="163"/>
      <c r="AA8" s="163"/>
      <c r="AB8" s="163"/>
      <c r="AC8" s="163"/>
      <c r="AD8" s="163"/>
      <c r="AE8" s="163"/>
      <c r="AF8" s="163"/>
      <c r="AG8" s="164"/>
      <c r="AH8" s="1" t="s">
        <v>372</v>
      </c>
      <c r="AI8"/>
      <c r="AJ8"/>
      <c r="AK8"/>
      <c r="AL8"/>
      <c r="AM8"/>
      <c r="AN8"/>
    </row>
    <row r="9" spans="1:40" ht="17.100000000000001" customHeight="1" x14ac:dyDescent="0.45">
      <c r="A9" s="175" t="s">
        <v>3</v>
      </c>
      <c r="B9" s="175"/>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I9"/>
      <c r="AJ9"/>
      <c r="AK9"/>
      <c r="AL9"/>
      <c r="AM9"/>
      <c r="AN9"/>
    </row>
    <row r="10" spans="1:40" ht="17.100000000000001" customHeight="1" x14ac:dyDescent="0.45">
      <c r="A10" s="196" t="s">
        <v>4</v>
      </c>
      <c r="B10" s="201"/>
      <c r="C10" s="201"/>
      <c r="D10" s="201"/>
      <c r="E10" s="201"/>
      <c r="F10" s="201"/>
      <c r="G10" s="201"/>
      <c r="H10" s="201"/>
      <c r="I10" s="201"/>
      <c r="J10" s="201"/>
      <c r="K10" s="201"/>
      <c r="L10" s="201"/>
      <c r="M10" s="201"/>
      <c r="N10" s="201"/>
      <c r="O10" s="201"/>
      <c r="P10" s="201"/>
      <c r="Q10" s="201"/>
      <c r="R10" s="201"/>
      <c r="S10" s="201"/>
      <c r="T10" s="202"/>
      <c r="U10" s="203" t="s">
        <v>5</v>
      </c>
      <c r="V10" s="203"/>
      <c r="W10" s="203"/>
      <c r="X10" s="203"/>
      <c r="Y10" s="203"/>
      <c r="Z10" s="203"/>
      <c r="AA10" s="203"/>
      <c r="AB10" s="203"/>
      <c r="AC10" s="203" t="s">
        <v>6</v>
      </c>
      <c r="AD10" s="203"/>
      <c r="AE10" s="203"/>
      <c r="AF10" s="203"/>
      <c r="AG10" s="203"/>
      <c r="AI10"/>
      <c r="AJ10"/>
      <c r="AK10"/>
      <c r="AL10"/>
      <c r="AM10"/>
      <c r="AN10"/>
    </row>
    <row r="11" spans="1:40" ht="17.100000000000001" customHeight="1" thickBot="1" x14ac:dyDescent="0.5">
      <c r="A11" s="192" t="s">
        <v>7</v>
      </c>
      <c r="B11" s="204"/>
      <c r="C11" s="204"/>
      <c r="D11" s="204"/>
      <c r="E11" s="204"/>
      <c r="F11" s="204"/>
      <c r="G11" s="204"/>
      <c r="H11" s="204" t="s">
        <v>378</v>
      </c>
      <c r="I11" s="204"/>
      <c r="J11" s="204"/>
      <c r="K11" s="204"/>
      <c r="L11" s="204"/>
      <c r="M11" s="204"/>
      <c r="N11" s="204"/>
      <c r="O11" s="204"/>
      <c r="P11" s="204"/>
      <c r="Q11" s="204"/>
      <c r="R11" s="204"/>
      <c r="S11" s="204"/>
      <c r="T11" s="205"/>
      <c r="U11" s="218" t="s">
        <v>9</v>
      </c>
      <c r="V11" s="218"/>
      <c r="W11" s="218"/>
      <c r="X11" s="218"/>
      <c r="Y11" s="218"/>
      <c r="Z11" s="218"/>
      <c r="AA11" s="218"/>
      <c r="AB11" s="218"/>
      <c r="AC11" s="218" t="s">
        <v>10</v>
      </c>
      <c r="AD11" s="218"/>
      <c r="AE11" s="218"/>
      <c r="AF11" s="218"/>
      <c r="AG11" s="218"/>
      <c r="AI11"/>
      <c r="AJ11"/>
      <c r="AK11"/>
      <c r="AL11"/>
      <c r="AM11"/>
      <c r="AN11"/>
    </row>
    <row r="12" spans="1:40" ht="18.75" customHeight="1" x14ac:dyDescent="0.45">
      <c r="A12" s="216"/>
      <c r="B12" s="216"/>
      <c r="C12" s="216"/>
      <c r="D12" s="216"/>
      <c r="E12" s="216"/>
      <c r="F12" s="216"/>
      <c r="G12" s="216"/>
      <c r="H12" s="209"/>
      <c r="I12" s="210"/>
      <c r="J12" s="210"/>
      <c r="K12" s="210"/>
      <c r="L12" s="210"/>
      <c r="M12" s="210"/>
      <c r="N12" s="210"/>
      <c r="O12" s="210"/>
      <c r="P12" s="210"/>
      <c r="Q12" s="210"/>
      <c r="R12" s="210"/>
      <c r="S12" s="210"/>
      <c r="T12" s="211"/>
      <c r="U12" s="217"/>
      <c r="V12" s="217"/>
      <c r="W12" s="217"/>
      <c r="X12" s="217"/>
      <c r="Y12" s="217"/>
      <c r="Z12" s="217"/>
      <c r="AA12" s="217"/>
      <c r="AB12" s="217"/>
      <c r="AC12" s="140" t="s">
        <v>382</v>
      </c>
      <c r="AD12" s="140"/>
      <c r="AE12" s="140"/>
      <c r="AF12" s="140"/>
      <c r="AG12" s="140"/>
      <c r="AI12" s="219" t="s">
        <v>381</v>
      </c>
      <c r="AJ12" s="220"/>
      <c r="AK12" s="220"/>
      <c r="AL12" s="220"/>
      <c r="AM12" s="220"/>
      <c r="AN12" s="221"/>
    </row>
    <row r="13" spans="1:40" ht="17.100000000000001" customHeight="1" x14ac:dyDescent="0.45">
      <c r="A13" s="215" t="s">
        <v>464</v>
      </c>
      <c r="B13" s="215"/>
      <c r="C13" s="215"/>
      <c r="D13" s="215"/>
      <c r="E13" s="215"/>
      <c r="F13" s="215"/>
      <c r="G13" s="215"/>
      <c r="H13" s="215"/>
      <c r="I13" s="215"/>
      <c r="J13" s="215"/>
      <c r="K13" s="215"/>
      <c r="L13" s="215"/>
      <c r="M13" s="215"/>
      <c r="N13" s="215"/>
      <c r="O13" s="215" t="s">
        <v>11</v>
      </c>
      <c r="P13" s="215"/>
      <c r="Q13" s="215"/>
      <c r="R13" s="215"/>
      <c r="S13" s="215"/>
      <c r="T13" s="215"/>
      <c r="U13" s="215"/>
      <c r="V13" s="215"/>
      <c r="W13" s="215"/>
      <c r="X13" s="215"/>
      <c r="Y13" s="215"/>
      <c r="Z13" s="215"/>
      <c r="AA13" s="215"/>
      <c r="AB13" s="215"/>
      <c r="AC13" s="215"/>
      <c r="AD13" s="215"/>
      <c r="AE13" s="215"/>
      <c r="AF13" s="215"/>
      <c r="AG13" s="215"/>
      <c r="AI13" s="113" t="s">
        <v>365</v>
      </c>
      <c r="AJ13" s="114"/>
      <c r="AK13" s="114"/>
      <c r="AL13" s="114"/>
      <c r="AM13" s="114"/>
      <c r="AN13" s="115"/>
    </row>
    <row r="14" spans="1:40" ht="18.75" customHeight="1" x14ac:dyDescent="0.45">
      <c r="A14" s="140" t="s">
        <v>377</v>
      </c>
      <c r="B14" s="141"/>
      <c r="C14" s="141"/>
      <c r="D14" s="141"/>
      <c r="E14" s="141"/>
      <c r="F14" s="141"/>
      <c r="G14" s="141"/>
      <c r="H14" s="141"/>
      <c r="I14" s="141"/>
      <c r="J14" s="141"/>
      <c r="K14" s="141"/>
      <c r="L14" s="141"/>
      <c r="M14" s="141"/>
      <c r="N14" s="141"/>
      <c r="O14" s="140" t="s">
        <v>376</v>
      </c>
      <c r="P14" s="141"/>
      <c r="Q14" s="141"/>
      <c r="R14" s="141"/>
      <c r="S14" s="141"/>
      <c r="T14" s="141"/>
      <c r="U14" s="141"/>
      <c r="V14" s="141"/>
      <c r="W14" s="141"/>
      <c r="X14" s="141"/>
      <c r="Y14" s="141"/>
      <c r="Z14" s="141"/>
      <c r="AA14" s="141"/>
      <c r="AB14" s="141"/>
      <c r="AC14" s="141"/>
      <c r="AD14" s="141"/>
      <c r="AE14" s="141"/>
      <c r="AF14" s="141"/>
      <c r="AG14" s="141"/>
      <c r="AI14" s="121" t="s">
        <v>373</v>
      </c>
      <c r="AJ14" s="122"/>
      <c r="AK14" s="122"/>
      <c r="AL14" s="122"/>
      <c r="AM14" s="122"/>
      <c r="AN14" s="123"/>
    </row>
    <row r="15" spans="1:40" ht="18.75" customHeight="1" x14ac:dyDescent="0.45">
      <c r="A15" s="175" t="s">
        <v>12</v>
      </c>
      <c r="B15" s="176"/>
      <c r="C15" s="176"/>
      <c r="D15" s="176"/>
      <c r="E15" s="176"/>
      <c r="F15" s="176"/>
      <c r="G15" s="194"/>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I15" s="121"/>
      <c r="AJ15" s="122"/>
      <c r="AK15" s="122"/>
      <c r="AL15" s="122"/>
      <c r="AM15" s="122"/>
      <c r="AN15" s="123"/>
    </row>
    <row r="16" spans="1:40" ht="17.100000000000001" customHeight="1" x14ac:dyDescent="0.45">
      <c r="A16" s="175" t="s">
        <v>13</v>
      </c>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I16" s="124" t="s">
        <v>368</v>
      </c>
      <c r="AJ16" s="125"/>
      <c r="AK16" s="125"/>
      <c r="AL16" s="125"/>
      <c r="AM16" s="125"/>
      <c r="AN16" s="126"/>
    </row>
    <row r="17" spans="1:40" ht="17.100000000000001" customHeight="1" thickBot="1" x14ac:dyDescent="0.5">
      <c r="A17" s="196" t="s">
        <v>4</v>
      </c>
      <c r="B17" s="197"/>
      <c r="C17" s="197"/>
      <c r="D17" s="197"/>
      <c r="E17" s="197"/>
      <c r="F17" s="197"/>
      <c r="G17" s="197"/>
      <c r="H17" s="197"/>
      <c r="I17" s="197"/>
      <c r="J17" s="197"/>
      <c r="K17" s="197"/>
      <c r="L17" s="197"/>
      <c r="M17" s="197"/>
      <c r="N17" s="197"/>
      <c r="O17" s="197"/>
      <c r="P17" s="197"/>
      <c r="Q17" s="197"/>
      <c r="R17" s="197"/>
      <c r="S17" s="197"/>
      <c r="T17" s="198"/>
      <c r="U17" s="212" t="s">
        <v>14</v>
      </c>
      <c r="V17" s="213"/>
      <c r="W17" s="213"/>
      <c r="X17" s="213"/>
      <c r="Y17" s="213"/>
      <c r="Z17" s="213"/>
      <c r="AA17" s="213"/>
      <c r="AB17" s="213"/>
      <c r="AC17" s="213"/>
      <c r="AD17" s="213"/>
      <c r="AE17" s="213"/>
      <c r="AF17" s="213"/>
      <c r="AG17" s="214"/>
      <c r="AI17" s="127" t="s">
        <v>367</v>
      </c>
      <c r="AJ17" s="128"/>
      <c r="AK17" s="128"/>
      <c r="AL17" s="128"/>
      <c r="AM17" s="128"/>
      <c r="AN17" s="129"/>
    </row>
    <row r="18" spans="1:40" ht="17.100000000000001" customHeight="1" x14ac:dyDescent="0.45">
      <c r="A18" s="192" t="s">
        <v>7</v>
      </c>
      <c r="B18" s="193"/>
      <c r="C18" s="193"/>
      <c r="D18" s="193"/>
      <c r="E18" s="193"/>
      <c r="F18" s="193"/>
      <c r="G18" s="193"/>
      <c r="H18" s="204" t="s">
        <v>378</v>
      </c>
      <c r="I18" s="204"/>
      <c r="J18" s="204"/>
      <c r="K18" s="204"/>
      <c r="L18" s="204"/>
      <c r="M18" s="204"/>
      <c r="N18" s="204"/>
      <c r="O18" s="204"/>
      <c r="P18" s="204"/>
      <c r="Q18" s="204"/>
      <c r="R18" s="204"/>
      <c r="S18" s="204"/>
      <c r="T18" s="205"/>
      <c r="U18" s="189"/>
      <c r="V18" s="190"/>
      <c r="W18" s="190"/>
      <c r="X18" s="190"/>
      <c r="Y18" s="190"/>
      <c r="Z18" s="190"/>
      <c r="AA18" s="190"/>
      <c r="AB18" s="190"/>
      <c r="AC18" s="190"/>
      <c r="AD18" s="190"/>
      <c r="AE18" s="190"/>
      <c r="AF18" s="190"/>
      <c r="AG18" s="191"/>
      <c r="AI18" s="29"/>
      <c r="AJ18" s="29"/>
      <c r="AK18" s="29"/>
      <c r="AL18" s="29"/>
      <c r="AM18" s="29"/>
      <c r="AN18" s="29"/>
    </row>
    <row r="19" spans="1:40" ht="18.75" customHeight="1" x14ac:dyDescent="0.45">
      <c r="A19" s="173"/>
      <c r="B19" s="174"/>
      <c r="C19" s="174"/>
      <c r="D19" s="174"/>
      <c r="E19" s="174"/>
      <c r="F19" s="174"/>
      <c r="G19" s="174"/>
      <c r="H19" s="209"/>
      <c r="I19" s="210"/>
      <c r="J19" s="210"/>
      <c r="K19" s="210"/>
      <c r="L19" s="210"/>
      <c r="M19" s="210"/>
      <c r="N19" s="210"/>
      <c r="O19" s="210"/>
      <c r="P19" s="210"/>
      <c r="Q19" s="210"/>
      <c r="R19" s="210"/>
      <c r="S19" s="210"/>
      <c r="T19" s="211"/>
      <c r="U19" s="173"/>
      <c r="V19" s="174"/>
      <c r="W19" s="174"/>
      <c r="X19" s="174"/>
      <c r="Y19" s="174"/>
      <c r="Z19" s="174"/>
      <c r="AA19" s="174"/>
      <c r="AB19" s="174"/>
      <c r="AC19" s="174"/>
      <c r="AD19" s="174"/>
      <c r="AE19" s="174"/>
      <c r="AF19" s="174"/>
      <c r="AG19" s="174"/>
    </row>
    <row r="20" spans="1:40" ht="17.100000000000001" customHeight="1" x14ac:dyDescent="0.45">
      <c r="A20" s="175" t="s">
        <v>15</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row>
    <row r="21" spans="1:40" ht="18.75" customHeight="1" x14ac:dyDescent="0.45">
      <c r="A21" s="173"/>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row>
    <row r="22" spans="1:40" ht="18.75" customHeight="1" x14ac:dyDescent="0.45">
      <c r="A22" s="175" t="s">
        <v>12</v>
      </c>
      <c r="B22" s="176"/>
      <c r="C22" s="176"/>
      <c r="D22" s="176"/>
      <c r="E22" s="176"/>
      <c r="F22" s="176"/>
      <c r="G22" s="173"/>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row>
    <row r="23" spans="1:40" ht="17.100000000000001" customHeight="1" x14ac:dyDescent="0.45">
      <c r="A23" s="206" t="s">
        <v>16</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8"/>
    </row>
    <row r="24" spans="1:40" ht="17.100000000000001" customHeight="1" x14ac:dyDescent="0.45">
      <c r="A24" s="175" t="s">
        <v>17</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row>
    <row r="25" spans="1:40" ht="17.100000000000001" customHeight="1" x14ac:dyDescent="0.45">
      <c r="A25" s="149" t="s">
        <v>18</v>
      </c>
      <c r="B25" s="150"/>
      <c r="C25" s="150"/>
      <c r="D25" s="150"/>
      <c r="E25" s="151"/>
      <c r="F25" s="149" t="s">
        <v>19</v>
      </c>
      <c r="G25" s="155"/>
      <c r="H25" s="155"/>
      <c r="I25" s="155"/>
      <c r="J25" s="155"/>
      <c r="K25" s="155"/>
      <c r="L25" s="155"/>
      <c r="M25" s="155"/>
      <c r="N25" s="155"/>
      <c r="O25" s="155"/>
      <c r="P25" s="155"/>
      <c r="Q25" s="155"/>
      <c r="R25" s="155"/>
      <c r="S25" s="156"/>
      <c r="T25" s="157" t="s">
        <v>20</v>
      </c>
      <c r="U25" s="150"/>
      <c r="V25" s="150"/>
      <c r="W25" s="150"/>
      <c r="X25" s="150"/>
      <c r="Y25" s="150"/>
      <c r="Z25" s="150"/>
      <c r="AA25" s="150"/>
      <c r="AB25" s="150"/>
      <c r="AC25" s="150"/>
      <c r="AD25" s="150"/>
      <c r="AE25" s="150"/>
      <c r="AF25" s="150"/>
      <c r="AG25" s="158"/>
    </row>
    <row r="26" spans="1:40" ht="18.75" customHeight="1" x14ac:dyDescent="0.45">
      <c r="A26" s="152"/>
      <c r="B26" s="153"/>
      <c r="C26" s="153"/>
      <c r="D26" s="153"/>
      <c r="E26" s="154"/>
      <c r="F26" s="181"/>
      <c r="G26" s="177"/>
      <c r="H26" s="177"/>
      <c r="I26" s="177"/>
      <c r="J26" s="177"/>
      <c r="K26" s="177"/>
      <c r="L26" s="177"/>
      <c r="M26" s="177"/>
      <c r="N26" s="177"/>
      <c r="O26" s="177"/>
      <c r="P26" s="177"/>
      <c r="Q26" s="177"/>
      <c r="R26" s="177"/>
      <c r="S26" s="182"/>
      <c r="T26" s="177"/>
      <c r="U26" s="177"/>
      <c r="V26" s="177"/>
      <c r="W26" s="177"/>
      <c r="X26" s="177"/>
      <c r="Y26" s="177"/>
      <c r="Z26" s="177"/>
      <c r="AA26" s="177"/>
      <c r="AB26" s="177"/>
      <c r="AC26" s="177"/>
      <c r="AD26" s="177"/>
      <c r="AE26" s="177"/>
      <c r="AF26" s="177"/>
      <c r="AG26" s="178"/>
    </row>
    <row r="27" spans="1:40" ht="18.75" customHeight="1" x14ac:dyDescent="0.45">
      <c r="A27" s="144"/>
      <c r="B27" s="145"/>
      <c r="C27" s="145"/>
      <c r="D27" s="145"/>
      <c r="E27" s="146"/>
      <c r="F27" s="147"/>
      <c r="G27" s="119"/>
      <c r="H27" s="119"/>
      <c r="I27" s="119"/>
      <c r="J27" s="119"/>
      <c r="K27" s="119"/>
      <c r="L27" s="119"/>
      <c r="M27" s="119"/>
      <c r="N27" s="119"/>
      <c r="O27" s="119"/>
      <c r="P27" s="119"/>
      <c r="Q27" s="119"/>
      <c r="R27" s="119"/>
      <c r="S27" s="148"/>
      <c r="T27" s="119"/>
      <c r="U27" s="119"/>
      <c r="V27" s="119"/>
      <c r="W27" s="119"/>
      <c r="X27" s="119"/>
      <c r="Y27" s="119"/>
      <c r="Z27" s="119"/>
      <c r="AA27" s="119"/>
      <c r="AB27" s="119"/>
      <c r="AC27" s="119"/>
      <c r="AD27" s="119"/>
      <c r="AE27" s="119"/>
      <c r="AF27" s="119"/>
      <c r="AG27" s="120"/>
    </row>
    <row r="28" spans="1:40" ht="18.75" customHeight="1" x14ac:dyDescent="0.45">
      <c r="A28" s="144"/>
      <c r="B28" s="145"/>
      <c r="C28" s="145"/>
      <c r="D28" s="145"/>
      <c r="E28" s="146"/>
      <c r="F28" s="147"/>
      <c r="G28" s="119"/>
      <c r="H28" s="119"/>
      <c r="I28" s="119"/>
      <c r="J28" s="119"/>
      <c r="K28" s="119"/>
      <c r="L28" s="119"/>
      <c r="M28" s="119"/>
      <c r="N28" s="119"/>
      <c r="O28" s="119"/>
      <c r="P28" s="119"/>
      <c r="Q28" s="119"/>
      <c r="R28" s="119"/>
      <c r="S28" s="148"/>
      <c r="T28" s="119"/>
      <c r="U28" s="119"/>
      <c r="V28" s="119"/>
      <c r="W28" s="119"/>
      <c r="X28" s="119"/>
      <c r="Y28" s="119"/>
      <c r="Z28" s="119"/>
      <c r="AA28" s="119"/>
      <c r="AB28" s="119"/>
      <c r="AC28" s="119"/>
      <c r="AD28" s="119"/>
      <c r="AE28" s="119"/>
      <c r="AF28" s="119"/>
      <c r="AG28" s="120"/>
    </row>
    <row r="29" spans="1:40" ht="18.75" customHeight="1" x14ac:dyDescent="0.45">
      <c r="A29" s="144"/>
      <c r="B29" s="145"/>
      <c r="C29" s="145"/>
      <c r="D29" s="145"/>
      <c r="E29" s="146"/>
      <c r="F29" s="147"/>
      <c r="G29" s="119"/>
      <c r="H29" s="119"/>
      <c r="I29" s="119"/>
      <c r="J29" s="119"/>
      <c r="K29" s="119"/>
      <c r="L29" s="119"/>
      <c r="M29" s="119"/>
      <c r="N29" s="119"/>
      <c r="O29" s="119"/>
      <c r="P29" s="119"/>
      <c r="Q29" s="119"/>
      <c r="R29" s="119"/>
      <c r="S29" s="148"/>
      <c r="T29" s="119"/>
      <c r="U29" s="119"/>
      <c r="V29" s="119"/>
      <c r="W29" s="119"/>
      <c r="X29" s="119"/>
      <c r="Y29" s="119"/>
      <c r="Z29" s="119"/>
      <c r="AA29" s="119"/>
      <c r="AB29" s="119"/>
      <c r="AC29" s="119"/>
      <c r="AD29" s="119"/>
      <c r="AE29" s="119"/>
      <c r="AF29" s="119"/>
      <c r="AG29" s="120"/>
    </row>
    <row r="30" spans="1:40" ht="18.75" customHeight="1" x14ac:dyDescent="0.45">
      <c r="A30" s="165"/>
      <c r="B30" s="166"/>
      <c r="C30" s="166"/>
      <c r="D30" s="166"/>
      <c r="E30" s="167"/>
      <c r="F30" s="142"/>
      <c r="G30" s="130"/>
      <c r="H30" s="130"/>
      <c r="I30" s="130"/>
      <c r="J30" s="130"/>
      <c r="K30" s="130"/>
      <c r="L30" s="130"/>
      <c r="M30" s="130"/>
      <c r="N30" s="130"/>
      <c r="O30" s="130"/>
      <c r="P30" s="130"/>
      <c r="Q30" s="130"/>
      <c r="R30" s="130"/>
      <c r="S30" s="143"/>
      <c r="T30" s="130"/>
      <c r="U30" s="130"/>
      <c r="V30" s="130"/>
      <c r="W30" s="130"/>
      <c r="X30" s="130"/>
      <c r="Y30" s="130"/>
      <c r="Z30" s="130"/>
      <c r="AA30" s="130"/>
      <c r="AB30" s="130"/>
      <c r="AC30" s="130"/>
      <c r="AD30" s="130"/>
      <c r="AE30" s="130"/>
      <c r="AF30" s="130"/>
      <c r="AG30" s="131"/>
    </row>
    <row r="31" spans="1:40" ht="17.100000000000001" customHeight="1" x14ac:dyDescent="0.45">
      <c r="A31" s="179" t="s">
        <v>21</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row>
    <row r="32" spans="1:40" ht="18.75" customHeight="1" x14ac:dyDescent="0.45">
      <c r="A32" s="116"/>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8"/>
    </row>
    <row r="33" spans="1:33" ht="18.75" customHeight="1" x14ac:dyDescent="0.45">
      <c r="A33" s="107"/>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9"/>
    </row>
    <row r="34" spans="1:33" ht="18.75" customHeight="1" x14ac:dyDescent="0.45">
      <c r="A34" s="107"/>
      <c r="B34" s="108"/>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9"/>
    </row>
    <row r="35" spans="1:33" ht="18.75" customHeight="1" x14ac:dyDescent="0.45">
      <c r="A35" s="107"/>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9"/>
    </row>
    <row r="36" spans="1:33" ht="18.75" customHeight="1" x14ac:dyDescent="0.45">
      <c r="A36" s="107"/>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9"/>
    </row>
    <row r="37" spans="1:33" ht="17.100000000000001" customHeight="1" x14ac:dyDescent="0.45">
      <c r="A37" s="171" t="s">
        <v>22</v>
      </c>
      <c r="B37" s="172"/>
      <c r="C37" s="172"/>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row>
    <row r="38" spans="1:33" ht="17.100000000000001" customHeight="1" x14ac:dyDescent="0.45">
      <c r="A38" s="168" t="s">
        <v>366</v>
      </c>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row>
    <row r="39" spans="1:33" ht="18.75" customHeight="1" x14ac:dyDescent="0.45">
      <c r="A39" s="170"/>
      <c r="B39" s="170"/>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row>
    <row r="40" spans="1:33" ht="18.75" customHeight="1" x14ac:dyDescent="0.45">
      <c r="A40" s="107"/>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9"/>
    </row>
    <row r="41" spans="1:33" ht="18.75" customHeight="1" x14ac:dyDescent="0.45">
      <c r="A41" s="107"/>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9"/>
    </row>
    <row r="42" spans="1:33" ht="18.75" customHeight="1" x14ac:dyDescent="0.45">
      <c r="A42" s="110"/>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2"/>
    </row>
    <row r="43" spans="1:33" ht="15" customHeight="1" x14ac:dyDescent="0.45">
      <c r="A43"/>
      <c r="B43"/>
      <c r="C43"/>
      <c r="D43"/>
      <c r="E43"/>
      <c r="F43"/>
      <c r="G43"/>
      <c r="H43"/>
      <c r="I43"/>
      <c r="J43"/>
      <c r="K43"/>
      <c r="L43"/>
      <c r="M43"/>
      <c r="N43"/>
      <c r="O43"/>
      <c r="P43"/>
      <c r="Q43"/>
      <c r="R43"/>
      <c r="S43"/>
      <c r="T43"/>
      <c r="U43"/>
      <c r="V43"/>
      <c r="W43"/>
      <c r="X43"/>
      <c r="Y43"/>
      <c r="Z43"/>
      <c r="AA43"/>
      <c r="AB43"/>
      <c r="AC43"/>
      <c r="AD43"/>
      <c r="AE43"/>
      <c r="AF43"/>
      <c r="AG43"/>
    </row>
    <row r="44" spans="1:33" ht="15" customHeight="1" x14ac:dyDescent="0.45">
      <c r="A44"/>
      <c r="B44"/>
      <c r="C44"/>
      <c r="D44"/>
      <c r="E44"/>
      <c r="F44"/>
      <c r="G44"/>
      <c r="H44"/>
      <c r="I44"/>
      <c r="J44"/>
      <c r="K44"/>
      <c r="L44"/>
      <c r="M44"/>
      <c r="N44"/>
      <c r="O44"/>
      <c r="P44"/>
      <c r="Q44"/>
      <c r="R44"/>
      <c r="S44"/>
      <c r="T44"/>
      <c r="U44"/>
      <c r="V44"/>
      <c r="W44"/>
      <c r="X44"/>
      <c r="Y44"/>
      <c r="Z44"/>
      <c r="AA44"/>
      <c r="AB44"/>
      <c r="AC44"/>
      <c r="AD44"/>
      <c r="AE44"/>
      <c r="AF44"/>
      <c r="AG44"/>
    </row>
    <row r="45" spans="1:33" ht="15" customHeight="1" x14ac:dyDescent="0.45">
      <c r="A45"/>
      <c r="B45"/>
      <c r="C45"/>
      <c r="D45"/>
      <c r="E45"/>
      <c r="F45"/>
      <c r="G45"/>
      <c r="H45"/>
      <c r="I45"/>
      <c r="J45"/>
      <c r="K45"/>
      <c r="L45"/>
      <c r="M45"/>
      <c r="N45"/>
      <c r="O45"/>
      <c r="P45"/>
      <c r="Q45"/>
      <c r="R45"/>
      <c r="S45"/>
      <c r="T45"/>
      <c r="U45"/>
      <c r="V45"/>
      <c r="W45"/>
      <c r="X45"/>
      <c r="Y45"/>
      <c r="Z45"/>
      <c r="AA45"/>
      <c r="AB45"/>
      <c r="AC45"/>
      <c r="AD45"/>
      <c r="AE45"/>
      <c r="AF45"/>
      <c r="AG45"/>
    </row>
  </sheetData>
  <sheetProtection sheet="1" formatRows="0" insertRows="0" deleteRows="0"/>
  <mergeCells count="77">
    <mergeCell ref="A11:G11"/>
    <mergeCell ref="H11:T11"/>
    <mergeCell ref="U11:AB11"/>
    <mergeCell ref="AC11:AG11"/>
    <mergeCell ref="AI12:AN12"/>
    <mergeCell ref="O13:AG13"/>
    <mergeCell ref="A12:G12"/>
    <mergeCell ref="U12:AB12"/>
    <mergeCell ref="H12:T12"/>
    <mergeCell ref="A13:N13"/>
    <mergeCell ref="H18:T18"/>
    <mergeCell ref="A20:AG20"/>
    <mergeCell ref="A19:G19"/>
    <mergeCell ref="A23:AG23"/>
    <mergeCell ref="H19:T19"/>
    <mergeCell ref="U19:AG19"/>
    <mergeCell ref="U17:AG18"/>
    <mergeCell ref="A1:AG1"/>
    <mergeCell ref="A2:AG2"/>
    <mergeCell ref="A3:AG3"/>
    <mergeCell ref="A4:AG4"/>
    <mergeCell ref="A18:G18"/>
    <mergeCell ref="A15:F15"/>
    <mergeCell ref="G15:AG15"/>
    <mergeCell ref="A16:AG16"/>
    <mergeCell ref="A17:T17"/>
    <mergeCell ref="AC12:AG12"/>
    <mergeCell ref="A5:I5"/>
    <mergeCell ref="J5:AG5"/>
    <mergeCell ref="A9:AG9"/>
    <mergeCell ref="A10:T10"/>
    <mergeCell ref="AC10:AG10"/>
    <mergeCell ref="U10:AB10"/>
    <mergeCell ref="A38:AG38"/>
    <mergeCell ref="A39:AG39"/>
    <mergeCell ref="A37:AG37"/>
    <mergeCell ref="A21:AG21"/>
    <mergeCell ref="A22:F22"/>
    <mergeCell ref="G22:AG22"/>
    <mergeCell ref="T26:AG26"/>
    <mergeCell ref="F28:S28"/>
    <mergeCell ref="F27:S27"/>
    <mergeCell ref="A31:AG31"/>
    <mergeCell ref="F26:S26"/>
    <mergeCell ref="A24:AG24"/>
    <mergeCell ref="A6:I7"/>
    <mergeCell ref="J6:AG7"/>
    <mergeCell ref="A14:N14"/>
    <mergeCell ref="O14:AG14"/>
    <mergeCell ref="F30:S30"/>
    <mergeCell ref="A29:E29"/>
    <mergeCell ref="F29:S29"/>
    <mergeCell ref="A25:E25"/>
    <mergeCell ref="A26:E26"/>
    <mergeCell ref="A27:E27"/>
    <mergeCell ref="A28:E28"/>
    <mergeCell ref="F25:S25"/>
    <mergeCell ref="T25:AG25"/>
    <mergeCell ref="A8:I8"/>
    <mergeCell ref="J8:AG8"/>
    <mergeCell ref="A30:E30"/>
    <mergeCell ref="A41:AG41"/>
    <mergeCell ref="A42:AG42"/>
    <mergeCell ref="AI13:AN13"/>
    <mergeCell ref="A32:AG32"/>
    <mergeCell ref="A33:AG33"/>
    <mergeCell ref="A34:AG34"/>
    <mergeCell ref="A35:AG35"/>
    <mergeCell ref="A36:AG36"/>
    <mergeCell ref="T27:AG27"/>
    <mergeCell ref="AI14:AN15"/>
    <mergeCell ref="AI16:AN16"/>
    <mergeCell ref="AI17:AN17"/>
    <mergeCell ref="A40:AG40"/>
    <mergeCell ref="T28:AG28"/>
    <mergeCell ref="T29:AG29"/>
    <mergeCell ref="T30:AG30"/>
  </mergeCells>
  <phoneticPr fontId="1"/>
  <dataValidations count="5">
    <dataValidation type="list" allowBlank="1" showInputMessage="1" showErrorMessage="1" sqref="O14:AG14">
      <formula1>nation</formula1>
    </dataValidation>
    <dataValidation type="list" allowBlank="1" showInputMessage="1" showErrorMessage="1" sqref="J5:AG5">
      <formula1>country</formula1>
    </dataValidation>
    <dataValidation type="list" allowBlank="1" showInputMessage="1" showErrorMessage="1" sqref="J6:AG7">
      <formula1>INDIRECT(SUBSTITUTE($J$5," ","_"))</formula1>
    </dataValidation>
    <dataValidation type="list" allowBlank="1" showInputMessage="1" showErrorMessage="1" sqref="AC12:AG12">
      <formula1>gender</formula1>
    </dataValidation>
    <dataValidation type="list" allowBlank="1" showInputMessage="1" showErrorMessage="1" sqref="A14:N14">
      <formula1>status</formula1>
    </dataValidation>
  </dataValidations>
  <pageMargins left="0.7" right="0.7" top="0.75" bottom="0.75" header="0.3" footer="0.3"/>
  <pageSetup paperSize="9" scale="98" orientation="portrait" r:id="rId1"/>
  <rowBreaks count="1" manualBreakCount="1">
    <brk id="42"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3"/>
  <sheetViews>
    <sheetView zoomScaleNormal="100" workbookViewId="0">
      <selection activeCell="D3" sqref="D3:E6"/>
    </sheetView>
  </sheetViews>
  <sheetFormatPr defaultColWidth="9" defaultRowHeight="12.6" x14ac:dyDescent="0.45"/>
  <cols>
    <col min="1" max="33" width="2.3984375" style="1" customWidth="1"/>
    <col min="34" max="36" width="9" style="1"/>
    <col min="37" max="38" width="9" style="1" hidden="1" customWidth="1"/>
    <col min="39" max="39" width="57.3984375" style="1" hidden="1" customWidth="1"/>
    <col min="40" max="16384" width="9" style="1"/>
  </cols>
  <sheetData>
    <row r="1" spans="1:41" ht="14.1" customHeight="1" x14ac:dyDescent="0.45">
      <c r="A1" s="258" t="s">
        <v>300</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M1" s="1" t="s">
        <v>326</v>
      </c>
    </row>
    <row r="2" spans="1:41" ht="12.9" customHeight="1" x14ac:dyDescent="0.45">
      <c r="A2" s="236" t="s">
        <v>301</v>
      </c>
      <c r="B2" s="236"/>
      <c r="C2" s="236"/>
      <c r="D2" s="236" t="s">
        <v>302</v>
      </c>
      <c r="E2" s="236"/>
      <c r="F2" s="236" t="s">
        <v>309</v>
      </c>
      <c r="G2" s="236"/>
      <c r="H2" s="236"/>
      <c r="I2" s="236"/>
      <c r="J2" s="236"/>
      <c r="K2" s="236"/>
      <c r="L2" s="236"/>
      <c r="M2" s="236"/>
      <c r="N2" s="236"/>
      <c r="O2" s="236"/>
      <c r="P2" s="236"/>
      <c r="Q2" s="236"/>
      <c r="R2" s="236"/>
      <c r="S2" s="236"/>
      <c r="T2" s="236"/>
      <c r="U2" s="236"/>
      <c r="V2" s="236"/>
      <c r="W2" s="236"/>
      <c r="X2" s="236" t="s">
        <v>303</v>
      </c>
      <c r="Y2" s="236"/>
      <c r="Z2" s="236"/>
      <c r="AA2" s="236"/>
      <c r="AB2" s="236"/>
      <c r="AC2" s="236"/>
      <c r="AD2" s="236"/>
      <c r="AE2" s="236"/>
      <c r="AF2" s="236"/>
      <c r="AG2" s="236"/>
    </row>
    <row r="3" spans="1:41" ht="21" customHeight="1" x14ac:dyDescent="0.45">
      <c r="A3" s="236">
        <v>1</v>
      </c>
      <c r="B3" s="236"/>
      <c r="C3" s="236"/>
      <c r="D3" s="237"/>
      <c r="E3" s="237"/>
      <c r="F3" s="238" t="str">
        <f>IF(Topic1="","",IF(ISERROR(VLOOKUP(Topic1, Topic!$A$3:$J$109, 2,0)&amp;""),$AM$1, VLOOKUP(Topic1, Topic!$A$3:$J$109, 2,0)))</f>
        <v/>
      </c>
      <c r="G3" s="238"/>
      <c r="H3" s="238"/>
      <c r="I3" s="238"/>
      <c r="J3" s="238"/>
      <c r="K3" s="238"/>
      <c r="L3" s="238"/>
      <c r="M3" s="238"/>
      <c r="N3" s="238"/>
      <c r="O3" s="238"/>
      <c r="P3" s="238"/>
      <c r="Q3" s="238"/>
      <c r="R3" s="238"/>
      <c r="S3" s="238"/>
      <c r="T3" s="238"/>
      <c r="U3" s="238"/>
      <c r="V3" s="238"/>
      <c r="W3" s="238"/>
      <c r="X3" s="252" t="str">
        <f>IF(Topic1="","",IF(ISERROR(VLOOKUP(Topic1,Topic!$A$3:$J$109,6,0)&amp;""),"",VLOOKUP(Topic1,Topic!$A$3:$J$109,6,0)))</f>
        <v/>
      </c>
      <c r="Y3" s="253"/>
      <c r="Z3" s="253"/>
      <c r="AA3" s="253"/>
      <c r="AB3" s="253"/>
      <c r="AC3" s="253"/>
      <c r="AD3" s="253"/>
      <c r="AE3" s="253"/>
      <c r="AF3" s="253"/>
      <c r="AG3" s="254"/>
    </row>
    <row r="4" spans="1:41" ht="24" customHeight="1" x14ac:dyDescent="0.45">
      <c r="A4" s="236"/>
      <c r="B4" s="236"/>
      <c r="C4" s="236"/>
      <c r="D4" s="237"/>
      <c r="E4" s="237"/>
      <c r="F4" s="242" t="str">
        <f>IF(Topic1="","",IF(ISERROR(VLOOKUP(Topic1,Topic!$A$3:$J$109,3,0)&amp;""),$AM$1,VLOOKUP(Topic1,Topic!$A$3:$J$109,3,0)))</f>
        <v/>
      </c>
      <c r="G4" s="242"/>
      <c r="H4" s="242"/>
      <c r="I4" s="242"/>
      <c r="J4" s="242"/>
      <c r="K4" s="242"/>
      <c r="L4" s="242"/>
      <c r="M4" s="242"/>
      <c r="N4" s="242"/>
      <c r="O4" s="242"/>
      <c r="P4" s="242"/>
      <c r="Q4" s="242"/>
      <c r="R4" s="242"/>
      <c r="S4" s="242"/>
      <c r="T4" s="242"/>
      <c r="U4" s="242"/>
      <c r="V4" s="242"/>
      <c r="W4" s="242"/>
      <c r="X4" s="255"/>
      <c r="Y4" s="256"/>
      <c r="Z4" s="256"/>
      <c r="AA4" s="256"/>
      <c r="AB4" s="256"/>
      <c r="AC4" s="256"/>
      <c r="AD4" s="256"/>
      <c r="AE4" s="256"/>
      <c r="AF4" s="256"/>
      <c r="AG4" s="257"/>
    </row>
    <row r="5" spans="1:41" ht="24" customHeight="1" x14ac:dyDescent="0.45">
      <c r="A5" s="236"/>
      <c r="B5" s="236"/>
      <c r="C5" s="236"/>
      <c r="D5" s="237"/>
      <c r="E5" s="237"/>
      <c r="F5" s="242"/>
      <c r="G5" s="242"/>
      <c r="H5" s="242"/>
      <c r="I5" s="242"/>
      <c r="J5" s="242"/>
      <c r="K5" s="242"/>
      <c r="L5" s="242"/>
      <c r="M5" s="242"/>
      <c r="N5" s="242"/>
      <c r="O5" s="242"/>
      <c r="P5" s="242"/>
      <c r="Q5" s="242"/>
      <c r="R5" s="242"/>
      <c r="S5" s="242"/>
      <c r="T5" s="242"/>
      <c r="U5" s="242"/>
      <c r="V5" s="242"/>
      <c r="W5" s="242"/>
      <c r="X5" s="243" t="str">
        <f>IF(Topic1="","",IF(ISERROR(VLOOKUP(Topic1,Topic!$A$3:$J$109,5,0)&amp;""),"",VLOOKUP(Topic1,Topic!$A$3:$J$109,5,0)))</f>
        <v/>
      </c>
      <c r="Y5" s="244"/>
      <c r="Z5" s="244"/>
      <c r="AA5" s="244"/>
      <c r="AB5" s="244"/>
      <c r="AC5" s="244"/>
      <c r="AD5" s="244"/>
      <c r="AE5" s="244"/>
      <c r="AF5" s="244"/>
      <c r="AG5" s="244"/>
      <c r="AJ5"/>
      <c r="AK5"/>
      <c r="AL5"/>
      <c r="AM5"/>
      <c r="AN5"/>
      <c r="AO5"/>
    </row>
    <row r="6" spans="1:41" ht="24" customHeight="1" x14ac:dyDescent="0.45">
      <c r="A6" s="236"/>
      <c r="B6" s="236"/>
      <c r="C6" s="236"/>
      <c r="D6" s="237"/>
      <c r="E6" s="237"/>
      <c r="F6" s="242"/>
      <c r="G6" s="242"/>
      <c r="H6" s="242"/>
      <c r="I6" s="242"/>
      <c r="J6" s="242"/>
      <c r="K6" s="242"/>
      <c r="L6" s="242"/>
      <c r="M6" s="242"/>
      <c r="N6" s="242"/>
      <c r="O6" s="242"/>
      <c r="P6" s="242"/>
      <c r="Q6" s="242"/>
      <c r="R6" s="242"/>
      <c r="S6" s="242"/>
      <c r="T6" s="242"/>
      <c r="U6" s="242"/>
      <c r="V6" s="242"/>
      <c r="W6" s="242"/>
      <c r="X6" s="245"/>
      <c r="Y6" s="245"/>
      <c r="Z6" s="245"/>
      <c r="AA6" s="245"/>
      <c r="AB6" s="245"/>
      <c r="AC6" s="245"/>
      <c r="AD6" s="245"/>
      <c r="AE6" s="245"/>
      <c r="AF6" s="245"/>
      <c r="AG6" s="245"/>
      <c r="AJ6"/>
      <c r="AK6"/>
      <c r="AL6"/>
      <c r="AM6"/>
      <c r="AN6"/>
      <c r="AO6"/>
    </row>
    <row r="7" spans="1:41" ht="21" customHeight="1" x14ac:dyDescent="0.45">
      <c r="A7" s="236">
        <v>2</v>
      </c>
      <c r="B7" s="236"/>
      <c r="C7" s="236"/>
      <c r="D7" s="237"/>
      <c r="E7" s="237"/>
      <c r="F7" s="238" t="str">
        <f>IF(Topic2="","",IF(ISERROR(VLOOKUP(Topic2,topic[],2,0)&amp;""),$AM$1,VLOOKUP(Topic2,topic[],2,0)))</f>
        <v/>
      </c>
      <c r="G7" s="238"/>
      <c r="H7" s="238"/>
      <c r="I7" s="238"/>
      <c r="J7" s="238"/>
      <c r="K7" s="238"/>
      <c r="L7" s="238"/>
      <c r="M7" s="238"/>
      <c r="N7" s="238"/>
      <c r="O7" s="238"/>
      <c r="P7" s="238"/>
      <c r="Q7" s="238"/>
      <c r="R7" s="238"/>
      <c r="S7" s="238"/>
      <c r="T7" s="238"/>
      <c r="U7" s="238"/>
      <c r="V7" s="238"/>
      <c r="W7" s="238"/>
      <c r="X7" s="246" t="str">
        <f>IF(Topic2="","",IF(ISERROR(VLOOKUP(Topic2,Topic!$A$3:$J$109,6,0)&amp;""),"",VLOOKUP(Topic2,Topic!$A$3:$J$109,6,0)))</f>
        <v/>
      </c>
      <c r="Y7" s="247"/>
      <c r="Z7" s="247"/>
      <c r="AA7" s="247"/>
      <c r="AB7" s="247"/>
      <c r="AC7" s="247"/>
      <c r="AD7" s="247"/>
      <c r="AE7" s="247"/>
      <c r="AF7" s="247"/>
      <c r="AG7" s="247"/>
      <c r="AJ7"/>
      <c r="AK7"/>
      <c r="AL7"/>
      <c r="AM7"/>
      <c r="AN7"/>
      <c r="AO7"/>
    </row>
    <row r="8" spans="1:41" ht="24" customHeight="1" x14ac:dyDescent="0.45">
      <c r="A8" s="236"/>
      <c r="B8" s="236"/>
      <c r="C8" s="236"/>
      <c r="D8" s="237"/>
      <c r="E8" s="237"/>
      <c r="F8" s="242" t="str">
        <f>IF(Topic2="","",IF(ISERROR(VLOOKUP(Topic2,Topic!$A$3:$J$109,3,0)&amp;""),$AM$1,VLOOKUP(Topic2,Topic!$A$3:$J$109,3,0)))</f>
        <v/>
      </c>
      <c r="G8" s="242"/>
      <c r="H8" s="242"/>
      <c r="I8" s="242"/>
      <c r="J8" s="242"/>
      <c r="K8" s="242"/>
      <c r="L8" s="242"/>
      <c r="M8" s="242"/>
      <c r="N8" s="242"/>
      <c r="O8" s="242"/>
      <c r="P8" s="242"/>
      <c r="Q8" s="242"/>
      <c r="R8" s="242"/>
      <c r="S8" s="242"/>
      <c r="T8" s="242"/>
      <c r="U8" s="242"/>
      <c r="V8" s="242"/>
      <c r="W8" s="242"/>
      <c r="X8" s="248"/>
      <c r="Y8" s="248"/>
      <c r="Z8" s="248"/>
      <c r="AA8" s="248"/>
      <c r="AB8" s="248"/>
      <c r="AC8" s="248"/>
      <c r="AD8" s="248"/>
      <c r="AE8" s="248"/>
      <c r="AF8" s="248"/>
      <c r="AG8" s="248"/>
    </row>
    <row r="9" spans="1:41" ht="24" customHeight="1" x14ac:dyDescent="0.45">
      <c r="A9" s="236"/>
      <c r="B9" s="236"/>
      <c r="C9" s="236"/>
      <c r="D9" s="237"/>
      <c r="E9" s="237"/>
      <c r="F9" s="242"/>
      <c r="G9" s="242"/>
      <c r="H9" s="242"/>
      <c r="I9" s="242"/>
      <c r="J9" s="242"/>
      <c r="K9" s="242"/>
      <c r="L9" s="242"/>
      <c r="M9" s="242"/>
      <c r="N9" s="242"/>
      <c r="O9" s="242"/>
      <c r="P9" s="242"/>
      <c r="Q9" s="242"/>
      <c r="R9" s="242"/>
      <c r="S9" s="242"/>
      <c r="T9" s="242"/>
      <c r="U9" s="242"/>
      <c r="V9" s="242"/>
      <c r="W9" s="242"/>
      <c r="X9" s="249" t="str">
        <f>IF(Topic2="","",IF(ISERROR(VLOOKUP(Topic2,Topic!$A$3:$J$109,5,0)&amp;""),"",VLOOKUP(Topic2,Topic!$A$3:$J$109,5,0)))</f>
        <v/>
      </c>
      <c r="Y9" s="250"/>
      <c r="Z9" s="250"/>
      <c r="AA9" s="250"/>
      <c r="AB9" s="250"/>
      <c r="AC9" s="250"/>
      <c r="AD9" s="250"/>
      <c r="AE9" s="250"/>
      <c r="AF9" s="250"/>
      <c r="AG9" s="250"/>
      <c r="AL9"/>
      <c r="AM9"/>
    </row>
    <row r="10" spans="1:41" ht="24" customHeight="1" x14ac:dyDescent="0.45">
      <c r="A10" s="236"/>
      <c r="B10" s="236"/>
      <c r="C10" s="236"/>
      <c r="D10" s="237"/>
      <c r="E10" s="237"/>
      <c r="F10" s="242"/>
      <c r="G10" s="242"/>
      <c r="H10" s="242"/>
      <c r="I10" s="242"/>
      <c r="J10" s="242"/>
      <c r="K10" s="242"/>
      <c r="L10" s="242"/>
      <c r="M10" s="242"/>
      <c r="N10" s="242"/>
      <c r="O10" s="242"/>
      <c r="P10" s="242"/>
      <c r="Q10" s="242"/>
      <c r="R10" s="242"/>
      <c r="S10" s="242"/>
      <c r="T10" s="242"/>
      <c r="U10" s="242"/>
      <c r="V10" s="242"/>
      <c r="W10" s="242"/>
      <c r="X10" s="251"/>
      <c r="Y10" s="251"/>
      <c r="Z10" s="251"/>
      <c r="AA10" s="251"/>
      <c r="AB10" s="251"/>
      <c r="AC10" s="251"/>
      <c r="AD10" s="251"/>
      <c r="AE10" s="251"/>
      <c r="AF10" s="251"/>
      <c r="AG10" s="251"/>
      <c r="AK10" s="3" t="s">
        <v>327</v>
      </c>
      <c r="AL10" s="2" t="s">
        <v>337</v>
      </c>
      <c r="AM10" s="3" t="s">
        <v>328</v>
      </c>
    </row>
    <row r="11" spans="1:41" ht="21" customHeight="1" x14ac:dyDescent="0.45">
      <c r="A11" s="236">
        <v>3</v>
      </c>
      <c r="B11" s="236"/>
      <c r="C11" s="236"/>
      <c r="D11" s="237"/>
      <c r="E11" s="237"/>
      <c r="F11" s="238" t="str">
        <f>IF(Topic3="","",IF(ISERROR(VLOOKUP(Topic3,Topic!$A$3:$J$109,2,0)&amp;""),$AM$1,VLOOKUP(Topic3,Topic!$A$3:$J$109,2,0)))</f>
        <v/>
      </c>
      <c r="G11" s="238"/>
      <c r="H11" s="238"/>
      <c r="I11" s="238"/>
      <c r="J11" s="238"/>
      <c r="K11" s="238"/>
      <c r="L11" s="238"/>
      <c r="M11" s="238"/>
      <c r="N11" s="238"/>
      <c r="O11" s="238"/>
      <c r="P11" s="238"/>
      <c r="Q11" s="238"/>
      <c r="R11" s="238"/>
      <c r="S11" s="238"/>
      <c r="T11" s="238"/>
      <c r="U11" s="238"/>
      <c r="V11" s="238"/>
      <c r="W11" s="238"/>
      <c r="X11" s="239" t="str">
        <f>IF(Topic3="","",IF(ISERROR(VLOOKUP(Topic3,Topic!$A$3:$J$109,6,0)&amp;""),"",VLOOKUP(Topic3,Topic!$A$3:$J$109,6,0)))</f>
        <v/>
      </c>
      <c r="Y11" s="240"/>
      <c r="Z11" s="240"/>
      <c r="AA11" s="240"/>
      <c r="AB11" s="240"/>
      <c r="AC11" s="240"/>
      <c r="AD11" s="240"/>
      <c r="AE11" s="240"/>
      <c r="AF11" s="240"/>
      <c r="AG11" s="240"/>
      <c r="AK11" s="18" t="s">
        <v>333</v>
      </c>
      <c r="AL11" s="17">
        <f>IF(OR($E$17="",$Q$17=""),1,"")</f>
        <v>1</v>
      </c>
      <c r="AM11" s="18" t="s">
        <v>329</v>
      </c>
    </row>
    <row r="12" spans="1:41" ht="24" customHeight="1" x14ac:dyDescent="0.45">
      <c r="A12" s="236"/>
      <c r="B12" s="236"/>
      <c r="C12" s="236"/>
      <c r="D12" s="237"/>
      <c r="E12" s="237"/>
      <c r="F12" s="242" t="str">
        <f>IF(Topic3="","",IF(ISERROR(VLOOKUP(Topic3,Topic!$A$3:$J$109,3,0)&amp;""),$AM$1,VLOOKUP(Topic3,Topic!$A$3:$J$109,3,0)))</f>
        <v/>
      </c>
      <c r="G12" s="242"/>
      <c r="H12" s="242"/>
      <c r="I12" s="242"/>
      <c r="J12" s="242"/>
      <c r="K12" s="242"/>
      <c r="L12" s="242"/>
      <c r="M12" s="242"/>
      <c r="N12" s="242"/>
      <c r="O12" s="242"/>
      <c r="P12" s="242"/>
      <c r="Q12" s="242"/>
      <c r="R12" s="242"/>
      <c r="S12" s="242"/>
      <c r="T12" s="242"/>
      <c r="U12" s="242"/>
      <c r="V12" s="242"/>
      <c r="W12" s="242"/>
      <c r="X12" s="241"/>
      <c r="Y12" s="241"/>
      <c r="Z12" s="241"/>
      <c r="AA12" s="241"/>
      <c r="AB12" s="241"/>
      <c r="AC12" s="241"/>
      <c r="AD12" s="241"/>
      <c r="AE12" s="241"/>
      <c r="AF12" s="241"/>
      <c r="AG12" s="241"/>
      <c r="AK12" s="18" t="s">
        <v>336</v>
      </c>
      <c r="AL12" s="17" t="str">
        <f>IF(ISERROR(Duration),1,IF(AND($E$17&lt;&gt;"",$Q$17&lt;&gt;"",N(Duration)&lt;0),1,""))</f>
        <v/>
      </c>
      <c r="AM12" s="18" t="s">
        <v>330</v>
      </c>
    </row>
    <row r="13" spans="1:41" ht="24" customHeight="1" x14ac:dyDescent="0.45">
      <c r="A13" s="236"/>
      <c r="B13" s="236"/>
      <c r="C13" s="236"/>
      <c r="D13" s="237"/>
      <c r="E13" s="237"/>
      <c r="F13" s="242"/>
      <c r="G13" s="242"/>
      <c r="H13" s="242"/>
      <c r="I13" s="242"/>
      <c r="J13" s="242"/>
      <c r="K13" s="242"/>
      <c r="L13" s="242"/>
      <c r="M13" s="242"/>
      <c r="N13" s="242"/>
      <c r="O13" s="242"/>
      <c r="P13" s="242"/>
      <c r="Q13" s="242"/>
      <c r="R13" s="242"/>
      <c r="S13" s="242"/>
      <c r="T13" s="242"/>
      <c r="U13" s="242"/>
      <c r="V13" s="242"/>
      <c r="W13" s="242"/>
      <c r="X13" s="243" t="str">
        <f>IF(Topic3="","",IF(ISERROR(VLOOKUP(Topic3,Topic!$A$3:$J$109,5,0)&amp;""),"",VLOOKUP(Topic3,Topic!$A$3:$J$109,5,0)))</f>
        <v/>
      </c>
      <c r="Y13" s="244"/>
      <c r="Z13" s="244"/>
      <c r="AA13" s="244"/>
      <c r="AB13" s="244"/>
      <c r="AC13" s="244"/>
      <c r="AD13" s="244"/>
      <c r="AE13" s="244"/>
      <c r="AF13" s="244"/>
      <c r="AG13" s="244"/>
      <c r="AK13" s="18" t="s">
        <v>334</v>
      </c>
      <c r="AL13" s="17" t="str">
        <f>IF(ISERROR(Duration),"",IF(N($AB$17)&gt;180,1,""))</f>
        <v/>
      </c>
      <c r="AM13" s="18" t="s">
        <v>331</v>
      </c>
    </row>
    <row r="14" spans="1:41" ht="24" customHeight="1" x14ac:dyDescent="0.45">
      <c r="A14" s="236"/>
      <c r="B14" s="236"/>
      <c r="C14" s="236"/>
      <c r="D14" s="237"/>
      <c r="E14" s="237"/>
      <c r="F14" s="242"/>
      <c r="G14" s="242"/>
      <c r="H14" s="242"/>
      <c r="I14" s="242"/>
      <c r="J14" s="242"/>
      <c r="K14" s="242"/>
      <c r="L14" s="242"/>
      <c r="M14" s="242"/>
      <c r="N14" s="242"/>
      <c r="O14" s="242"/>
      <c r="P14" s="242"/>
      <c r="Q14" s="242"/>
      <c r="R14" s="242"/>
      <c r="S14" s="242"/>
      <c r="T14" s="242"/>
      <c r="U14" s="242"/>
      <c r="V14" s="242"/>
      <c r="W14" s="242"/>
      <c r="X14" s="245"/>
      <c r="Y14" s="245"/>
      <c r="Z14" s="245"/>
      <c r="AA14" s="245"/>
      <c r="AB14" s="245"/>
      <c r="AC14" s="245"/>
      <c r="AD14" s="245"/>
      <c r="AE14" s="245"/>
      <c r="AF14" s="245"/>
      <c r="AG14" s="245"/>
      <c r="AK14" s="17" t="s">
        <v>335</v>
      </c>
      <c r="AL14" s="17" t="str">
        <f>IF(ISERROR(Duration),"",IF(AND(N($AB$17)&lt;60,N($AB$17)&gt;=1),1,""))</f>
        <v/>
      </c>
      <c r="AM14" s="17" t="s">
        <v>332</v>
      </c>
    </row>
    <row r="15" spans="1:41" ht="14.1" customHeight="1" x14ac:dyDescent="0.45">
      <c r="A15" s="225" t="s">
        <v>304</v>
      </c>
      <c r="B15" s="225"/>
      <c r="C15" s="225"/>
      <c r="D15" s="225"/>
      <c r="E15" s="226"/>
      <c r="F15" s="227" t="str">
        <f>IF($AL$11=1,blank,IF($AL$12=1,error,IF($AL$13=1,over,IF($AL$14=1,less,""))))</f>
        <v>Error: Please do not leave [From] and/or [To] blank.</v>
      </c>
      <c r="G15" s="228"/>
      <c r="H15" s="228"/>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row>
    <row r="16" spans="1:41" ht="12.9" customHeight="1" x14ac:dyDescent="0.45">
      <c r="A16" s="229" t="s">
        <v>338</v>
      </c>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J16"/>
      <c r="AK16"/>
      <c r="AL16"/>
      <c r="AM16"/>
    </row>
    <row r="17" spans="1:39" ht="18" customHeight="1" x14ac:dyDescent="0.45">
      <c r="A17" s="230" t="s">
        <v>305</v>
      </c>
      <c r="B17" s="230"/>
      <c r="C17" s="230"/>
      <c r="D17" s="230"/>
      <c r="E17" s="232"/>
      <c r="F17" s="232"/>
      <c r="G17" s="232"/>
      <c r="H17" s="232"/>
      <c r="I17" s="232"/>
      <c r="J17" s="232"/>
      <c r="K17" s="232"/>
      <c r="L17" s="232"/>
      <c r="M17" s="230" t="s">
        <v>306</v>
      </c>
      <c r="N17" s="230"/>
      <c r="O17" s="230"/>
      <c r="P17" s="230"/>
      <c r="Q17" s="232"/>
      <c r="R17" s="232"/>
      <c r="S17" s="232"/>
      <c r="T17" s="232"/>
      <c r="U17" s="232"/>
      <c r="V17" s="232"/>
      <c r="W17" s="232"/>
      <c r="X17" s="232"/>
      <c r="Y17" s="230" t="s">
        <v>307</v>
      </c>
      <c r="Z17" s="230"/>
      <c r="AA17" s="230"/>
      <c r="AB17" s="233" t="str">
        <f>(IF(OR($E$17="",$Q$17=""),"",N($Q$17-$E$17+1)))</f>
        <v/>
      </c>
      <c r="AC17" s="233"/>
      <c r="AD17" s="233"/>
      <c r="AE17" s="233"/>
      <c r="AF17" s="233"/>
      <c r="AG17" s="233"/>
      <c r="AJ17"/>
      <c r="AK17"/>
      <c r="AL17"/>
      <c r="AM17"/>
    </row>
    <row r="18" spans="1:39" ht="15" customHeight="1" x14ac:dyDescent="0.45">
      <c r="A18" s="231"/>
      <c r="B18" s="231"/>
      <c r="C18" s="231"/>
      <c r="D18" s="231"/>
      <c r="E18" s="235" t="s">
        <v>9</v>
      </c>
      <c r="F18" s="235"/>
      <c r="G18" s="235"/>
      <c r="H18" s="235"/>
      <c r="I18" s="235"/>
      <c r="J18" s="235"/>
      <c r="K18" s="235"/>
      <c r="L18" s="235"/>
      <c r="M18" s="231"/>
      <c r="N18" s="231"/>
      <c r="O18" s="231"/>
      <c r="P18" s="231"/>
      <c r="Q18" s="235" t="s">
        <v>9</v>
      </c>
      <c r="R18" s="235"/>
      <c r="S18" s="235"/>
      <c r="T18" s="235"/>
      <c r="U18" s="235"/>
      <c r="V18" s="235"/>
      <c r="W18" s="235"/>
      <c r="X18" s="235"/>
      <c r="Y18" s="231"/>
      <c r="Z18" s="231"/>
      <c r="AA18" s="231"/>
      <c r="AB18" s="234"/>
      <c r="AC18" s="234"/>
      <c r="AD18" s="234"/>
      <c r="AE18" s="234"/>
      <c r="AF18" s="234"/>
      <c r="AG18" s="234"/>
    </row>
    <row r="19" spans="1:39" ht="12.9" customHeight="1" x14ac:dyDescent="0.45">
      <c r="A19" s="222" t="s">
        <v>308</v>
      </c>
      <c r="B19" s="222"/>
      <c r="C19" s="222"/>
      <c r="D19" s="222"/>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row>
    <row r="20" spans="1:39" ht="18.75" customHeight="1" x14ac:dyDescent="0.45">
      <c r="A20" s="223"/>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row>
    <row r="21" spans="1:39" ht="18.75" customHeight="1" x14ac:dyDescent="0.45">
      <c r="A21" s="22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row>
    <row r="22" spans="1:39" ht="18.75" customHeight="1" x14ac:dyDescent="0.45">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row>
    <row r="23" spans="1:39" ht="18.75" customHeight="1" x14ac:dyDescent="0.45">
      <c r="A23" s="224"/>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row>
    <row r="24" spans="1:39" ht="18.75" customHeight="1" x14ac:dyDescent="0.45">
      <c r="A24" s="224"/>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row>
    <row r="25" spans="1:39" ht="18.75" customHeight="1" x14ac:dyDescent="0.45">
      <c r="A25" s="224"/>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row>
    <row r="26" spans="1:39" ht="18.75" customHeight="1" x14ac:dyDescent="0.45">
      <c r="A26" s="224"/>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row>
    <row r="27" spans="1:39" ht="18.75" customHeight="1" x14ac:dyDescent="0.45">
      <c r="A27" s="224"/>
      <c r="B27" s="224"/>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row>
    <row r="28" spans="1:39" ht="18.75" customHeight="1" x14ac:dyDescent="0.45">
      <c r="A28" s="224"/>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row>
    <row r="29" spans="1:39" ht="18.75" customHeight="1" x14ac:dyDescent="0.45">
      <c r="A29" s="224"/>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row>
    <row r="30" spans="1:39" ht="18.75" customHeight="1" x14ac:dyDescent="0.45">
      <c r="A30" s="224"/>
      <c r="B30" s="224"/>
      <c r="C30" s="224"/>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row>
    <row r="31" spans="1:39" ht="18.75" customHeight="1" x14ac:dyDescent="0.45">
      <c r="A31" s="224"/>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row>
    <row r="32" spans="1:39" ht="18.75" customHeight="1" x14ac:dyDescent="0.45">
      <c r="A32" s="224"/>
      <c r="B32" s="224"/>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row>
    <row r="33" spans="1:33" ht="18.75" customHeight="1" x14ac:dyDescent="0.4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row>
    <row r="34" spans="1:33" ht="18.75" customHeight="1" x14ac:dyDescent="0.4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row>
    <row r="35" spans="1:33" ht="18.75" customHeight="1" x14ac:dyDescent="0.45">
      <c r="A35" s="224"/>
      <c r="B35" s="224"/>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row>
    <row r="36" spans="1:33" ht="18.75" customHeight="1" x14ac:dyDescent="0.45">
      <c r="A36" s="224"/>
      <c r="B36" s="224"/>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row>
    <row r="37" spans="1:33" ht="18.75" customHeight="1" x14ac:dyDescent="0.4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row>
    <row r="38" spans="1:33" ht="18.75" customHeight="1" x14ac:dyDescent="0.4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row>
    <row r="39" spans="1:33" ht="18.75" customHeight="1" x14ac:dyDescent="0.4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row>
    <row r="40" spans="1:33" ht="18.75" customHeight="1" x14ac:dyDescent="0.45"/>
    <row r="41" spans="1:33" ht="18.75" customHeight="1" x14ac:dyDescent="0.45"/>
    <row r="42" spans="1:33" ht="18.75" customHeight="1" x14ac:dyDescent="0.45"/>
    <row r="43" spans="1:33" ht="18.75" customHeight="1" x14ac:dyDescent="0.45"/>
  </sheetData>
  <sheetProtection sheet="1" formatRows="0" insertRows="0" deleteRows="0"/>
  <mergeCells count="36">
    <mergeCell ref="A1:AG1"/>
    <mergeCell ref="A2:C2"/>
    <mergeCell ref="D2:E2"/>
    <mergeCell ref="F2:W2"/>
    <mergeCell ref="X2:AG2"/>
    <mergeCell ref="A3:C6"/>
    <mergeCell ref="D3:E6"/>
    <mergeCell ref="F3:W3"/>
    <mergeCell ref="X3:AG4"/>
    <mergeCell ref="F4:W6"/>
    <mergeCell ref="X5:AG6"/>
    <mergeCell ref="A7:C10"/>
    <mergeCell ref="D7:E10"/>
    <mergeCell ref="F7:W7"/>
    <mergeCell ref="X7:AG8"/>
    <mergeCell ref="F8:W10"/>
    <mergeCell ref="X9:AG10"/>
    <mergeCell ref="A11:C14"/>
    <mergeCell ref="D11:E14"/>
    <mergeCell ref="F11:W11"/>
    <mergeCell ref="X11:AG12"/>
    <mergeCell ref="F12:W14"/>
    <mergeCell ref="X13:AG14"/>
    <mergeCell ref="A19:AG19"/>
    <mergeCell ref="A20:AG39"/>
    <mergeCell ref="A15:E15"/>
    <mergeCell ref="F15:AG15"/>
    <mergeCell ref="A16:AG16"/>
    <mergeCell ref="A17:D18"/>
    <mergeCell ref="E17:L17"/>
    <mergeCell ref="M17:P18"/>
    <mergeCell ref="Q17:X17"/>
    <mergeCell ref="Y17:AA18"/>
    <mergeCell ref="AB17:AG18"/>
    <mergeCell ref="E18:L18"/>
    <mergeCell ref="Q18:X18"/>
  </mergeCells>
  <phoneticPr fontId="4"/>
  <conditionalFormatting sqref="F3:W6">
    <cfRule type="expression" dxfId="4" priority="4" stopIfTrue="1">
      <formula>$F$3:$W$6=$AM$1</formula>
    </cfRule>
  </conditionalFormatting>
  <conditionalFormatting sqref="F7:W10">
    <cfRule type="expression" dxfId="3" priority="3" stopIfTrue="1">
      <formula>$F$7:$W$10=$AM$1</formula>
    </cfRule>
  </conditionalFormatting>
  <conditionalFormatting sqref="F11:W14">
    <cfRule type="expression" dxfId="2" priority="2" stopIfTrue="1">
      <formula>$F$11:$W$14=$AM$1</formula>
    </cfRule>
  </conditionalFormatting>
  <conditionalFormatting sqref="F15:AG15">
    <cfRule type="expression" dxfId="1" priority="1" stopIfTrue="1">
      <formula>ISTEXT($F$15)</formula>
    </cfRule>
  </conditionalFormatting>
  <pageMargins left="0.25" right="0.25"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5"/>
  <sheetViews>
    <sheetView workbookViewId="0">
      <selection activeCell="A5" sqref="A5"/>
    </sheetView>
  </sheetViews>
  <sheetFormatPr defaultRowHeight="18" x14ac:dyDescent="0.45"/>
  <cols>
    <col min="1" max="2" width="0.8984375" customWidth="1"/>
    <col min="7" max="7" width="9.3984375" bestFit="1" customWidth="1"/>
    <col min="8" max="8" width="10.19921875" bestFit="1" customWidth="1"/>
    <col min="9" max="9" width="7.19921875" customWidth="1"/>
    <col min="10" max="10" width="7.5" customWidth="1"/>
    <col min="12" max="12" width="7.3984375" customWidth="1"/>
    <col min="13" max="13" width="6.5" customWidth="1"/>
    <col min="21" max="21" width="9.09765625" bestFit="1" customWidth="1"/>
    <col min="22" max="22" width="10.3984375" customWidth="1"/>
    <col min="25" max="25" width="12.5" customWidth="1"/>
    <col min="26" max="26" width="11.19921875" customWidth="1"/>
    <col min="27" max="27" width="10.69921875" customWidth="1"/>
    <col min="28" max="30" width="11" customWidth="1"/>
  </cols>
  <sheetData>
    <row r="2" spans="1:67" s="19" customFormat="1" ht="63" customHeight="1" x14ac:dyDescent="0.45">
      <c r="A2" s="21" t="s">
        <v>339</v>
      </c>
      <c r="B2" s="21" t="s">
        <v>340</v>
      </c>
      <c r="C2" s="22" t="s">
        <v>341</v>
      </c>
      <c r="D2" s="22" t="s">
        <v>342</v>
      </c>
      <c r="E2" s="22" t="s">
        <v>343</v>
      </c>
      <c r="F2" s="22" t="s">
        <v>7</v>
      </c>
      <c r="G2" s="22" t="s">
        <v>8</v>
      </c>
      <c r="H2" s="23" t="s">
        <v>344</v>
      </c>
      <c r="I2" s="23" t="s">
        <v>345</v>
      </c>
      <c r="J2" s="24" t="s">
        <v>359</v>
      </c>
      <c r="K2" s="24" t="s">
        <v>360</v>
      </c>
      <c r="L2" s="24" t="s">
        <v>361</v>
      </c>
      <c r="M2" s="24" t="s">
        <v>346</v>
      </c>
      <c r="N2" s="22" t="s">
        <v>0</v>
      </c>
      <c r="O2" s="24" t="s">
        <v>362</v>
      </c>
      <c r="P2" s="24" t="s">
        <v>363</v>
      </c>
      <c r="Q2" s="22" t="s">
        <v>347</v>
      </c>
      <c r="R2" s="22" t="s">
        <v>348</v>
      </c>
      <c r="S2" s="22" t="s">
        <v>349</v>
      </c>
      <c r="T2" s="22" t="s">
        <v>350</v>
      </c>
      <c r="U2" s="22" t="s">
        <v>364</v>
      </c>
      <c r="V2" s="22" t="s">
        <v>351</v>
      </c>
      <c r="W2" s="22" t="s">
        <v>352</v>
      </c>
      <c r="X2" s="22" t="s">
        <v>353</v>
      </c>
      <c r="Y2" s="25" t="s">
        <v>354</v>
      </c>
      <c r="Z2" s="25" t="s">
        <v>355</v>
      </c>
      <c r="AA2" s="25" t="s">
        <v>356</v>
      </c>
      <c r="AB2" s="25" t="s">
        <v>357</v>
      </c>
      <c r="AC2" s="23" t="s">
        <v>386</v>
      </c>
      <c r="AD2" s="23" t="s">
        <v>387</v>
      </c>
      <c r="AE2" s="23" t="s">
        <v>358</v>
      </c>
      <c r="AF2"/>
      <c r="AG2"/>
      <c r="AH2"/>
      <c r="AI2"/>
      <c r="AJ2"/>
      <c r="AK2"/>
      <c r="AL2"/>
      <c r="AM2"/>
      <c r="AN2"/>
      <c r="AO2"/>
      <c r="AP2"/>
      <c r="AQ2"/>
      <c r="AR2"/>
      <c r="AS2"/>
      <c r="AT2"/>
      <c r="AU2"/>
      <c r="AV2"/>
      <c r="AW2"/>
      <c r="AX2"/>
      <c r="AY2"/>
      <c r="AZ2"/>
      <c r="BA2"/>
      <c r="BB2"/>
      <c r="BC2"/>
      <c r="BD2"/>
      <c r="BE2"/>
      <c r="BF2"/>
      <c r="BG2"/>
      <c r="BH2"/>
      <c r="BI2"/>
      <c r="BJ2"/>
      <c r="BK2"/>
      <c r="BL2"/>
      <c r="BM2"/>
      <c r="BN2"/>
      <c r="BO2"/>
    </row>
    <row r="3" spans="1:67" x14ac:dyDescent="0.45">
      <c r="D3">
        <v>2</v>
      </c>
      <c r="E3" t="str">
        <f>($F$3&amp;", "&amp;$G$3)</f>
        <v>0, 0</v>
      </c>
      <c r="F3">
        <f>app_family</f>
        <v>0</v>
      </c>
      <c r="G3">
        <f>app_first</f>
        <v>0</v>
      </c>
      <c r="H3" s="20">
        <f>app_birth</f>
        <v>0</v>
      </c>
      <c r="I3" t="str">
        <f>app_status</f>
        <v>choose from drop-down</v>
      </c>
      <c r="N3" t="str">
        <f>app_inst</f>
        <v>Choose from drop-down</v>
      </c>
      <c r="Q3" t="str">
        <f>app_gender</f>
        <v>drop-down</v>
      </c>
      <c r="R3" t="str">
        <f>app_nationality</f>
        <v>choose from drop-down</v>
      </c>
      <c r="S3">
        <f>email</f>
        <v>0</v>
      </c>
      <c r="T3">
        <v>1</v>
      </c>
      <c r="U3">
        <f>Topic1</f>
        <v>0</v>
      </c>
      <c r="V3" t="e">
        <f>VLOOKUP($U3,Topic!$A$3:$J$109,5,0)</f>
        <v>#N/A</v>
      </c>
      <c r="W3" t="e">
        <f>VLOOKUP($U3,Topic!$A$3:$J$109,2,0)</f>
        <v>#N/A</v>
      </c>
      <c r="X3" t="e">
        <f>VLOOKUP($U3,Topic!$A$3:$J$109,3,0)</f>
        <v>#N/A</v>
      </c>
      <c r="Y3" t="e">
        <f>VLOOKUP($U3,Topic!$A$3:$J$109,8,0)</f>
        <v>#N/A</v>
      </c>
      <c r="AC3" s="20">
        <f>from</f>
        <v>0</v>
      </c>
      <c r="AD3" s="20">
        <f>to</f>
        <v>0</v>
      </c>
      <c r="AE3" t="str">
        <f>Duration</f>
        <v/>
      </c>
    </row>
    <row r="4" spans="1:67" x14ac:dyDescent="0.45">
      <c r="D4">
        <v>2</v>
      </c>
      <c r="E4" t="str">
        <f>($F$3&amp;", "&amp;$G$3)</f>
        <v>0, 0</v>
      </c>
      <c r="F4">
        <f>app_family</f>
        <v>0</v>
      </c>
      <c r="G4">
        <f>app_first</f>
        <v>0</v>
      </c>
      <c r="H4" s="20">
        <f>app_birth</f>
        <v>0</v>
      </c>
      <c r="I4" t="str">
        <f>app_status</f>
        <v>choose from drop-down</v>
      </c>
      <c r="N4" t="str">
        <f>app_inst</f>
        <v>Choose from drop-down</v>
      </c>
      <c r="Q4" t="str">
        <f>app_gender</f>
        <v>drop-down</v>
      </c>
      <c r="R4" t="str">
        <f>app_nationality</f>
        <v>choose from drop-down</v>
      </c>
      <c r="S4">
        <f>email</f>
        <v>0</v>
      </c>
      <c r="T4">
        <v>2</v>
      </c>
      <c r="U4">
        <f>Topic2</f>
        <v>0</v>
      </c>
      <c r="V4" t="e">
        <f>VLOOKUP($U4,Topic!$A$3:$J$109,5,0)</f>
        <v>#N/A</v>
      </c>
      <c r="W4" t="e">
        <f>VLOOKUP($U4,Topic!$A$3:$J$109,2,0)</f>
        <v>#N/A</v>
      </c>
      <c r="X4" t="e">
        <f>VLOOKUP($U4,Topic!$A$3:$J$109,3,0)</f>
        <v>#N/A</v>
      </c>
      <c r="Y4" t="e">
        <f>VLOOKUP($U4,Topic!$A$3:$J$109,8,0)</f>
        <v>#N/A</v>
      </c>
      <c r="AC4" s="20">
        <f>from</f>
        <v>0</v>
      </c>
      <c r="AD4" s="20">
        <f>to</f>
        <v>0</v>
      </c>
      <c r="AE4" t="str">
        <f>Duration</f>
        <v/>
      </c>
    </row>
    <row r="5" spans="1:67" x14ac:dyDescent="0.45">
      <c r="D5">
        <v>2</v>
      </c>
      <c r="E5" t="str">
        <f>($F$3&amp;", "&amp;$G$3)</f>
        <v>0, 0</v>
      </c>
      <c r="F5">
        <f>app_family</f>
        <v>0</v>
      </c>
      <c r="G5">
        <f>app_first</f>
        <v>0</v>
      </c>
      <c r="H5" s="20">
        <f>app_birth</f>
        <v>0</v>
      </c>
      <c r="I5" t="str">
        <f>app_status</f>
        <v>choose from drop-down</v>
      </c>
      <c r="N5" t="str">
        <f>app_inst</f>
        <v>Choose from drop-down</v>
      </c>
      <c r="Q5" t="str">
        <f>app_gender</f>
        <v>drop-down</v>
      </c>
      <c r="R5" t="str">
        <f>app_nationality</f>
        <v>choose from drop-down</v>
      </c>
      <c r="S5">
        <f>email</f>
        <v>0</v>
      </c>
      <c r="T5">
        <v>3</v>
      </c>
      <c r="U5">
        <f>Topic3</f>
        <v>0</v>
      </c>
      <c r="V5" t="e">
        <f>VLOOKUP($U5,Topic!$A$3:$J$109,5,0)</f>
        <v>#N/A</v>
      </c>
      <c r="W5" t="e">
        <f>VLOOKUP($U5,Topic!$A$3:$J$109,2,0)</f>
        <v>#N/A</v>
      </c>
      <c r="X5" t="e">
        <f>VLOOKUP($U5,Topic!$A$3:$J$109,3,0)</f>
        <v>#N/A</v>
      </c>
      <c r="Y5" t="e">
        <f>VLOOKUP($U5,Topic!$A$3:$J$109,8,0)</f>
        <v>#N/A</v>
      </c>
      <c r="AC5" s="20">
        <f>from</f>
        <v>0</v>
      </c>
      <c r="AD5" s="20">
        <f>to</f>
        <v>0</v>
      </c>
      <c r="AE5" t="str">
        <f>Duration</f>
        <v/>
      </c>
    </row>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opLeftCell="A25" zoomScaleNormal="100" workbookViewId="0">
      <selection activeCell="C33" sqref="C33"/>
    </sheetView>
  </sheetViews>
  <sheetFormatPr defaultRowHeight="18" x14ac:dyDescent="0.45"/>
  <sheetData>
    <row r="1" spans="1:18" x14ac:dyDescent="0.45">
      <c r="A1" t="s">
        <v>388</v>
      </c>
      <c r="B1" t="s">
        <v>389</v>
      </c>
    </row>
    <row r="2" spans="1:18" x14ac:dyDescent="0.45">
      <c r="A2" t="s">
        <v>380</v>
      </c>
    </row>
    <row r="3" spans="1:18" ht="30" customHeight="1" x14ac:dyDescent="0.45">
      <c r="A3" s="38" t="s">
        <v>390</v>
      </c>
      <c r="B3" s="4" t="s">
        <v>438</v>
      </c>
      <c r="C3" s="5" t="s">
        <v>439</v>
      </c>
      <c r="D3" s="5" t="s">
        <v>269</v>
      </c>
      <c r="E3" s="5" t="s">
        <v>440</v>
      </c>
      <c r="F3" s="5" t="s">
        <v>270</v>
      </c>
      <c r="G3" s="5" t="s">
        <v>271</v>
      </c>
      <c r="H3" s="5" t="s">
        <v>272</v>
      </c>
      <c r="I3" s="6" t="s">
        <v>379</v>
      </c>
      <c r="J3" s="6" t="s">
        <v>379</v>
      </c>
      <c r="K3" s="6" t="s">
        <v>379</v>
      </c>
      <c r="L3" s="6" t="s">
        <v>379</v>
      </c>
      <c r="M3" s="6" t="s">
        <v>379</v>
      </c>
      <c r="N3" s="6" t="s">
        <v>379</v>
      </c>
      <c r="O3" s="6" t="s">
        <v>379</v>
      </c>
      <c r="P3" s="6" t="s">
        <v>379</v>
      </c>
      <c r="Q3" s="6" t="s">
        <v>379</v>
      </c>
    </row>
    <row r="4" spans="1:18" ht="30" customHeight="1" x14ac:dyDescent="0.45">
      <c r="A4" s="39" t="s">
        <v>39</v>
      </c>
      <c r="B4" s="5" t="s">
        <v>391</v>
      </c>
      <c r="C4" s="6" t="s">
        <v>379</v>
      </c>
      <c r="D4" s="6" t="s">
        <v>379</v>
      </c>
      <c r="E4" s="6" t="s">
        <v>379</v>
      </c>
      <c r="F4" s="6" t="s">
        <v>379</v>
      </c>
      <c r="G4" s="6" t="s">
        <v>379</v>
      </c>
      <c r="H4" s="6" t="s">
        <v>379</v>
      </c>
      <c r="I4" s="6" t="s">
        <v>379</v>
      </c>
      <c r="J4" s="6" t="s">
        <v>379</v>
      </c>
      <c r="K4" s="6" t="s">
        <v>379</v>
      </c>
      <c r="L4" s="6" t="s">
        <v>379</v>
      </c>
      <c r="M4" s="6" t="s">
        <v>379</v>
      </c>
      <c r="N4" s="6" t="s">
        <v>379</v>
      </c>
      <c r="O4" s="6" t="s">
        <v>379</v>
      </c>
      <c r="P4" s="6" t="s">
        <v>379</v>
      </c>
      <c r="Q4" s="6" t="s">
        <v>379</v>
      </c>
    </row>
    <row r="5" spans="1:18" ht="30" customHeight="1" x14ac:dyDescent="0.45">
      <c r="A5" s="39" t="s">
        <v>42</v>
      </c>
      <c r="B5" s="5" t="s">
        <v>441</v>
      </c>
      <c r="C5" s="7" t="s">
        <v>443</v>
      </c>
      <c r="D5" s="5" t="s">
        <v>444</v>
      </c>
      <c r="E5" s="5" t="s">
        <v>445</v>
      </c>
      <c r="F5" s="6" t="s">
        <v>379</v>
      </c>
      <c r="G5" s="6" t="s">
        <v>379</v>
      </c>
      <c r="H5" s="6" t="s">
        <v>379</v>
      </c>
      <c r="I5" s="6" t="s">
        <v>379</v>
      </c>
      <c r="J5" s="6" t="s">
        <v>379</v>
      </c>
      <c r="K5" s="6" t="s">
        <v>379</v>
      </c>
      <c r="L5" s="6" t="s">
        <v>379</v>
      </c>
      <c r="M5" s="6" t="s">
        <v>379</v>
      </c>
      <c r="N5" s="6" t="s">
        <v>379</v>
      </c>
      <c r="O5" s="6" t="s">
        <v>379</v>
      </c>
      <c r="P5" s="6" t="s">
        <v>379</v>
      </c>
      <c r="Q5" s="6" t="s">
        <v>379</v>
      </c>
    </row>
    <row r="6" spans="1:18" ht="30" customHeight="1" x14ac:dyDescent="0.45">
      <c r="A6" s="39" t="s">
        <v>43</v>
      </c>
      <c r="B6" s="5" t="s">
        <v>442</v>
      </c>
      <c r="C6" s="6" t="s">
        <v>379</v>
      </c>
      <c r="D6" s="6" t="s">
        <v>379</v>
      </c>
      <c r="E6" s="6" t="s">
        <v>379</v>
      </c>
      <c r="F6" s="6" t="s">
        <v>379</v>
      </c>
      <c r="G6" s="6" t="s">
        <v>379</v>
      </c>
      <c r="H6" s="6" t="s">
        <v>379</v>
      </c>
      <c r="I6" s="6" t="s">
        <v>379</v>
      </c>
      <c r="J6" s="6" t="s">
        <v>379</v>
      </c>
      <c r="K6" s="6" t="s">
        <v>379</v>
      </c>
      <c r="L6" s="6" t="s">
        <v>379</v>
      </c>
      <c r="M6" s="6" t="s">
        <v>379</v>
      </c>
      <c r="N6" s="6" t="s">
        <v>379</v>
      </c>
      <c r="O6" s="6" t="s">
        <v>379</v>
      </c>
      <c r="P6" s="6" t="s">
        <v>379</v>
      </c>
      <c r="Q6" s="6" t="s">
        <v>379</v>
      </c>
    </row>
    <row r="7" spans="1:18" ht="30" customHeight="1" x14ac:dyDescent="0.45">
      <c r="A7" s="39" t="s">
        <v>482</v>
      </c>
      <c r="B7" s="5" t="s">
        <v>483</v>
      </c>
      <c r="C7" s="6" t="s">
        <v>379</v>
      </c>
      <c r="D7" s="6" t="s">
        <v>379</v>
      </c>
      <c r="E7" s="6" t="s">
        <v>379</v>
      </c>
      <c r="F7" s="6" t="s">
        <v>379</v>
      </c>
      <c r="G7" s="6" t="s">
        <v>379</v>
      </c>
      <c r="H7" s="6" t="s">
        <v>379</v>
      </c>
      <c r="I7" s="6" t="s">
        <v>379</v>
      </c>
      <c r="J7" s="6" t="s">
        <v>379</v>
      </c>
      <c r="K7" s="6" t="s">
        <v>379</v>
      </c>
      <c r="L7" s="6" t="s">
        <v>379</v>
      </c>
      <c r="M7" s="6" t="s">
        <v>379</v>
      </c>
      <c r="N7" s="6" t="s">
        <v>379</v>
      </c>
      <c r="O7" s="6" t="s">
        <v>379</v>
      </c>
      <c r="P7" s="6" t="s">
        <v>379</v>
      </c>
      <c r="Q7" s="6" t="s">
        <v>379</v>
      </c>
    </row>
    <row r="8" spans="1:18" ht="30" customHeight="1" x14ac:dyDescent="0.45">
      <c r="A8" s="40" t="s">
        <v>58</v>
      </c>
      <c r="B8" s="5" t="s">
        <v>446</v>
      </c>
      <c r="C8" s="6" t="s">
        <v>379</v>
      </c>
      <c r="D8" s="6" t="s">
        <v>379</v>
      </c>
      <c r="E8" s="6" t="s">
        <v>379</v>
      </c>
      <c r="F8" s="6" t="s">
        <v>379</v>
      </c>
      <c r="G8" s="6" t="s">
        <v>379</v>
      </c>
      <c r="H8" s="6" t="s">
        <v>379</v>
      </c>
      <c r="I8" s="6" t="s">
        <v>379</v>
      </c>
      <c r="J8" s="6" t="s">
        <v>379</v>
      </c>
      <c r="K8" s="6" t="s">
        <v>379</v>
      </c>
      <c r="L8" s="6" t="s">
        <v>379</v>
      </c>
      <c r="M8" s="6" t="s">
        <v>379</v>
      </c>
      <c r="N8" s="6" t="s">
        <v>379</v>
      </c>
      <c r="O8" s="6" t="s">
        <v>379</v>
      </c>
      <c r="P8" s="6" t="s">
        <v>379</v>
      </c>
      <c r="Q8" s="6" t="s">
        <v>379</v>
      </c>
    </row>
    <row r="9" spans="1:18" ht="30" customHeight="1" x14ac:dyDescent="0.45">
      <c r="A9" s="39" t="s">
        <v>67</v>
      </c>
      <c r="B9" s="5" t="s">
        <v>447</v>
      </c>
      <c r="C9" s="37" t="s">
        <v>448</v>
      </c>
      <c r="D9" s="5" t="s">
        <v>449</v>
      </c>
      <c r="E9" s="5" t="s">
        <v>450</v>
      </c>
      <c r="F9" s="5" t="s">
        <v>451</v>
      </c>
      <c r="G9" s="4" t="s">
        <v>452</v>
      </c>
      <c r="H9" s="6" t="s">
        <v>379</v>
      </c>
      <c r="I9" s="6" t="s">
        <v>379</v>
      </c>
      <c r="J9" s="6" t="s">
        <v>379</v>
      </c>
      <c r="K9" s="6" t="s">
        <v>379</v>
      </c>
      <c r="L9" s="6" t="s">
        <v>379</v>
      </c>
      <c r="M9" s="6" t="s">
        <v>379</v>
      </c>
      <c r="N9" s="6" t="s">
        <v>379</v>
      </c>
      <c r="O9" s="6" t="s">
        <v>379</v>
      </c>
      <c r="P9" s="6" t="s">
        <v>379</v>
      </c>
      <c r="Q9" s="6" t="s">
        <v>379</v>
      </c>
    </row>
    <row r="10" spans="1:18" ht="30" customHeight="1" x14ac:dyDescent="0.45">
      <c r="A10" s="39" t="s">
        <v>73</v>
      </c>
      <c r="B10" s="5" t="s">
        <v>453</v>
      </c>
      <c r="C10" s="26" t="s">
        <v>379</v>
      </c>
      <c r="D10" s="27" t="s">
        <v>379</v>
      </c>
      <c r="E10" s="27" t="s">
        <v>379</v>
      </c>
      <c r="F10" s="27" t="s">
        <v>379</v>
      </c>
      <c r="G10" s="6" t="s">
        <v>379</v>
      </c>
      <c r="H10" s="6" t="s">
        <v>379</v>
      </c>
      <c r="I10" s="6" t="s">
        <v>379</v>
      </c>
      <c r="J10" s="6" t="s">
        <v>379</v>
      </c>
      <c r="K10" s="6" t="s">
        <v>379</v>
      </c>
      <c r="L10" s="6" t="s">
        <v>379</v>
      </c>
      <c r="M10" s="6" t="s">
        <v>379</v>
      </c>
      <c r="N10" s="6" t="s">
        <v>379</v>
      </c>
      <c r="O10" s="6" t="s">
        <v>379</v>
      </c>
      <c r="P10" s="6" t="s">
        <v>379</v>
      </c>
      <c r="Q10" s="6" t="s">
        <v>379</v>
      </c>
    </row>
    <row r="11" spans="1:18" ht="30" customHeight="1" x14ac:dyDescent="0.45">
      <c r="A11" s="39" t="s">
        <v>74</v>
      </c>
      <c r="B11" s="5" t="s">
        <v>273</v>
      </c>
      <c r="C11" s="5" t="s">
        <v>477</v>
      </c>
      <c r="D11" s="5" t="s">
        <v>478</v>
      </c>
      <c r="E11" s="5" t="s">
        <v>274</v>
      </c>
      <c r="F11" s="5" t="s">
        <v>392</v>
      </c>
      <c r="G11" s="5" t="s">
        <v>275</v>
      </c>
      <c r="H11" s="5" t="s">
        <v>276</v>
      </c>
      <c r="I11" s="6" t="s">
        <v>379</v>
      </c>
      <c r="J11" s="6" t="s">
        <v>379</v>
      </c>
      <c r="K11" s="6" t="s">
        <v>379</v>
      </c>
      <c r="L11" s="6" t="s">
        <v>379</v>
      </c>
      <c r="M11" s="6" t="s">
        <v>379</v>
      </c>
      <c r="N11" s="6" t="s">
        <v>379</v>
      </c>
      <c r="O11" s="6" t="s">
        <v>379</v>
      </c>
      <c r="P11" s="6" t="s">
        <v>379</v>
      </c>
      <c r="Q11" s="6" t="s">
        <v>379</v>
      </c>
    </row>
    <row r="12" spans="1:18" ht="30" customHeight="1" x14ac:dyDescent="0.45">
      <c r="A12" s="39" t="s">
        <v>393</v>
      </c>
      <c r="B12" s="5" t="s">
        <v>277</v>
      </c>
      <c r="C12" s="27" t="s">
        <v>379</v>
      </c>
      <c r="D12" s="6" t="s">
        <v>379</v>
      </c>
      <c r="E12" s="6" t="s">
        <v>379</v>
      </c>
      <c r="F12" s="6" t="s">
        <v>379</v>
      </c>
      <c r="G12" s="6" t="s">
        <v>379</v>
      </c>
      <c r="H12" s="6" t="s">
        <v>379</v>
      </c>
      <c r="I12" s="6" t="s">
        <v>379</v>
      </c>
      <c r="J12" s="6" t="s">
        <v>379</v>
      </c>
      <c r="K12" s="6" t="s">
        <v>379</v>
      </c>
      <c r="L12" s="6" t="s">
        <v>379</v>
      </c>
      <c r="M12" s="6" t="s">
        <v>379</v>
      </c>
      <c r="N12" s="6" t="s">
        <v>379</v>
      </c>
      <c r="O12" s="6" t="s">
        <v>379</v>
      </c>
      <c r="P12" s="6" t="s">
        <v>379</v>
      </c>
      <c r="Q12" s="6" t="s">
        <v>379</v>
      </c>
    </row>
    <row r="13" spans="1:18" ht="30" customHeight="1" x14ac:dyDescent="0.45">
      <c r="A13" s="39" t="s">
        <v>93</v>
      </c>
      <c r="B13" s="5" t="s">
        <v>278</v>
      </c>
      <c r="C13" s="6" t="s">
        <v>379</v>
      </c>
      <c r="D13" s="6" t="s">
        <v>379</v>
      </c>
      <c r="E13" s="6" t="s">
        <v>379</v>
      </c>
      <c r="F13" s="6" t="s">
        <v>379</v>
      </c>
      <c r="G13" s="6" t="s">
        <v>379</v>
      </c>
      <c r="H13" s="6" t="s">
        <v>379</v>
      </c>
      <c r="I13" s="6" t="s">
        <v>379</v>
      </c>
      <c r="J13" s="6" t="s">
        <v>379</v>
      </c>
      <c r="K13" s="6" t="s">
        <v>379</v>
      </c>
      <c r="L13" s="6" t="s">
        <v>379</v>
      </c>
      <c r="M13" s="6" t="s">
        <v>379</v>
      </c>
      <c r="N13" s="6" t="s">
        <v>379</v>
      </c>
      <c r="O13" s="6" t="s">
        <v>379</v>
      </c>
      <c r="P13" s="6" t="s">
        <v>379</v>
      </c>
      <c r="Q13" s="6" t="s">
        <v>379</v>
      </c>
    </row>
    <row r="14" spans="1:18" ht="30" customHeight="1" x14ac:dyDescent="0.45">
      <c r="A14" s="39" t="s">
        <v>103</v>
      </c>
      <c r="B14" s="5" t="s">
        <v>454</v>
      </c>
      <c r="C14" s="6" t="s">
        <v>379</v>
      </c>
      <c r="D14" s="6" t="s">
        <v>379</v>
      </c>
      <c r="E14" s="6" t="s">
        <v>379</v>
      </c>
      <c r="F14" s="6" t="s">
        <v>379</v>
      </c>
      <c r="G14" s="6" t="s">
        <v>379</v>
      </c>
      <c r="H14" s="6" t="s">
        <v>379</v>
      </c>
      <c r="I14" s="6" t="s">
        <v>379</v>
      </c>
      <c r="J14" s="6" t="s">
        <v>379</v>
      </c>
      <c r="K14" s="6" t="s">
        <v>379</v>
      </c>
      <c r="L14" s="6" t="s">
        <v>379</v>
      </c>
      <c r="M14" s="6" t="s">
        <v>379</v>
      </c>
      <c r="N14" s="6" t="s">
        <v>379</v>
      </c>
      <c r="O14" s="6" t="s">
        <v>379</v>
      </c>
      <c r="P14" s="6" t="s">
        <v>379</v>
      </c>
      <c r="Q14" s="6" t="s">
        <v>379</v>
      </c>
    </row>
    <row r="15" spans="1:18" ht="30" customHeight="1" x14ac:dyDescent="0.45">
      <c r="A15" s="39" t="s">
        <v>476</v>
      </c>
      <c r="B15" s="5" t="s">
        <v>394</v>
      </c>
      <c r="C15" s="5" t="s">
        <v>395</v>
      </c>
      <c r="D15" s="11" t="s">
        <v>396</v>
      </c>
      <c r="E15" s="5" t="s">
        <v>397</v>
      </c>
      <c r="F15" s="5" t="s">
        <v>398</v>
      </c>
      <c r="G15" s="5" t="s">
        <v>399</v>
      </c>
      <c r="H15" s="5" t="s">
        <v>400</v>
      </c>
      <c r="I15" s="5" t="s">
        <v>401</v>
      </c>
      <c r="J15" s="5" t="s">
        <v>402</v>
      </c>
      <c r="K15" s="5" t="s">
        <v>403</v>
      </c>
      <c r="L15" s="5" t="s">
        <v>455</v>
      </c>
      <c r="M15" s="5" t="s">
        <v>404</v>
      </c>
      <c r="N15" s="5" t="s">
        <v>405</v>
      </c>
      <c r="O15" s="5" t="s">
        <v>456</v>
      </c>
      <c r="P15" s="5" t="s">
        <v>406</v>
      </c>
      <c r="Q15" s="5" t="s">
        <v>407</v>
      </c>
      <c r="R15" s="27" t="s">
        <v>379</v>
      </c>
    </row>
    <row r="16" spans="1:18" ht="30" customHeight="1" x14ac:dyDescent="0.45">
      <c r="A16" s="39" t="s">
        <v>110</v>
      </c>
      <c r="B16" s="5" t="s">
        <v>279</v>
      </c>
      <c r="C16" s="5" t="s">
        <v>408</v>
      </c>
      <c r="D16" s="5" t="s">
        <v>280</v>
      </c>
      <c r="E16" s="5" t="s">
        <v>409</v>
      </c>
      <c r="F16" s="5" t="s">
        <v>410</v>
      </c>
      <c r="G16" s="5" t="s">
        <v>281</v>
      </c>
      <c r="H16" s="5" t="s">
        <v>411</v>
      </c>
      <c r="I16" s="5" t="s">
        <v>412</v>
      </c>
      <c r="J16" s="5" t="s">
        <v>413</v>
      </c>
      <c r="K16" s="5" t="s">
        <v>282</v>
      </c>
      <c r="L16" s="5" t="s">
        <v>414</v>
      </c>
      <c r="M16" s="5" t="s">
        <v>415</v>
      </c>
      <c r="N16" s="5" t="s">
        <v>416</v>
      </c>
      <c r="O16" s="27" t="s">
        <v>379</v>
      </c>
      <c r="P16" s="6" t="s">
        <v>379</v>
      </c>
      <c r="Q16" s="6" t="s">
        <v>379</v>
      </c>
    </row>
    <row r="17" spans="1:17" ht="30" customHeight="1" x14ac:dyDescent="0.45">
      <c r="A17" s="38" t="s">
        <v>127</v>
      </c>
      <c r="B17" s="7" t="s">
        <v>417</v>
      </c>
      <c r="C17" s="6" t="s">
        <v>379</v>
      </c>
      <c r="D17" s="6" t="s">
        <v>379</v>
      </c>
      <c r="F17" s="6" t="s">
        <v>379</v>
      </c>
      <c r="G17" s="6" t="s">
        <v>379</v>
      </c>
      <c r="H17" s="6" t="s">
        <v>379</v>
      </c>
      <c r="I17" s="6" t="s">
        <v>379</v>
      </c>
      <c r="J17" s="6" t="s">
        <v>379</v>
      </c>
      <c r="K17" s="6" t="s">
        <v>379</v>
      </c>
      <c r="L17" s="6" t="s">
        <v>379</v>
      </c>
      <c r="M17" s="6" t="s">
        <v>379</v>
      </c>
      <c r="N17" s="6" t="s">
        <v>379</v>
      </c>
      <c r="O17" s="6" t="s">
        <v>379</v>
      </c>
      <c r="P17" s="6" t="s">
        <v>379</v>
      </c>
      <c r="Q17" s="6" t="s">
        <v>379</v>
      </c>
    </row>
    <row r="18" spans="1:17" ht="30" customHeight="1" x14ac:dyDescent="0.45">
      <c r="A18" s="39" t="s">
        <v>131</v>
      </c>
      <c r="B18" s="28" t="s">
        <v>418</v>
      </c>
      <c r="C18" s="5" t="s">
        <v>419</v>
      </c>
      <c r="D18" s="8" t="s">
        <v>420</v>
      </c>
      <c r="E18" s="6" t="s">
        <v>379</v>
      </c>
      <c r="F18" s="6" t="s">
        <v>379</v>
      </c>
      <c r="G18" s="6" t="s">
        <v>379</v>
      </c>
      <c r="H18" s="6" t="s">
        <v>379</v>
      </c>
      <c r="I18" s="6" t="s">
        <v>379</v>
      </c>
      <c r="J18" s="6" t="s">
        <v>379</v>
      </c>
      <c r="K18" s="6" t="s">
        <v>379</v>
      </c>
      <c r="L18" s="6" t="s">
        <v>379</v>
      </c>
      <c r="M18" s="6" t="s">
        <v>379</v>
      </c>
      <c r="N18" s="6" t="s">
        <v>379</v>
      </c>
      <c r="O18" s="6" t="s">
        <v>379</v>
      </c>
      <c r="P18" s="6" t="s">
        <v>379</v>
      </c>
      <c r="Q18" s="6" t="s">
        <v>379</v>
      </c>
    </row>
    <row r="19" spans="1:17" ht="30" customHeight="1" x14ac:dyDescent="0.45">
      <c r="A19" s="39" t="s">
        <v>134</v>
      </c>
      <c r="B19" s="5" t="s">
        <v>421</v>
      </c>
      <c r="C19" s="5" t="s">
        <v>422</v>
      </c>
      <c r="D19" s="5" t="s">
        <v>423</v>
      </c>
      <c r="E19" s="4" t="s">
        <v>283</v>
      </c>
      <c r="F19" s="6" t="s">
        <v>379</v>
      </c>
      <c r="G19" s="6" t="s">
        <v>379</v>
      </c>
      <c r="H19" s="6" t="s">
        <v>379</v>
      </c>
      <c r="I19" s="6" t="s">
        <v>379</v>
      </c>
      <c r="J19" s="6" t="s">
        <v>379</v>
      </c>
      <c r="K19" s="6" t="s">
        <v>379</v>
      </c>
      <c r="L19" s="6" t="s">
        <v>379</v>
      </c>
      <c r="M19" s="6" t="s">
        <v>379</v>
      </c>
      <c r="N19" s="6" t="s">
        <v>379</v>
      </c>
      <c r="O19" s="6" t="s">
        <v>379</v>
      </c>
      <c r="P19" s="6" t="s">
        <v>379</v>
      </c>
      <c r="Q19" s="6" t="s">
        <v>379</v>
      </c>
    </row>
    <row r="20" spans="1:17" ht="30" customHeight="1" x14ac:dyDescent="0.45">
      <c r="A20" s="39" t="s">
        <v>424</v>
      </c>
      <c r="B20" s="5" t="s">
        <v>457</v>
      </c>
      <c r="C20" s="5" t="s">
        <v>284</v>
      </c>
      <c r="D20" s="6" t="s">
        <v>379</v>
      </c>
      <c r="E20" s="6" t="s">
        <v>379</v>
      </c>
      <c r="F20" s="6" t="s">
        <v>379</v>
      </c>
      <c r="G20" s="6" t="s">
        <v>379</v>
      </c>
      <c r="H20" s="6" t="s">
        <v>379</v>
      </c>
      <c r="I20" s="6" t="s">
        <v>379</v>
      </c>
      <c r="J20" s="6" t="s">
        <v>379</v>
      </c>
      <c r="K20" s="6" t="s">
        <v>379</v>
      </c>
      <c r="L20" s="6" t="s">
        <v>379</v>
      </c>
      <c r="M20" s="6" t="s">
        <v>379</v>
      </c>
      <c r="N20" s="6" t="s">
        <v>379</v>
      </c>
      <c r="O20" s="6" t="s">
        <v>379</v>
      </c>
      <c r="P20" s="6" t="s">
        <v>379</v>
      </c>
      <c r="Q20" s="6" t="s">
        <v>379</v>
      </c>
    </row>
    <row r="21" spans="1:17" ht="30" customHeight="1" x14ac:dyDescent="0.45">
      <c r="A21" s="39" t="s">
        <v>462</v>
      </c>
      <c r="B21" s="5" t="s">
        <v>463</v>
      </c>
      <c r="C21" s="6" t="s">
        <v>379</v>
      </c>
      <c r="D21" s="6" t="s">
        <v>379</v>
      </c>
      <c r="E21" s="6" t="s">
        <v>379</v>
      </c>
      <c r="F21" s="6" t="s">
        <v>379</v>
      </c>
      <c r="G21" s="6" t="s">
        <v>379</v>
      </c>
      <c r="H21" s="6" t="s">
        <v>379</v>
      </c>
      <c r="I21" s="6" t="s">
        <v>379</v>
      </c>
      <c r="J21" s="6" t="s">
        <v>379</v>
      </c>
      <c r="K21" s="6" t="s">
        <v>379</v>
      </c>
      <c r="L21" s="6" t="s">
        <v>379</v>
      </c>
      <c r="M21" s="6" t="s">
        <v>379</v>
      </c>
      <c r="N21" s="6" t="s">
        <v>379</v>
      </c>
      <c r="O21" s="6" t="s">
        <v>379</v>
      </c>
      <c r="P21" s="6" t="s">
        <v>379</v>
      </c>
      <c r="Q21" s="6" t="s">
        <v>379</v>
      </c>
    </row>
    <row r="22" spans="1:17" ht="30" customHeight="1" x14ac:dyDescent="0.45">
      <c r="A22" s="39" t="s">
        <v>200</v>
      </c>
      <c r="B22" s="5" t="s">
        <v>458</v>
      </c>
      <c r="C22" s="5" t="s">
        <v>459</v>
      </c>
      <c r="D22" s="4" t="s">
        <v>425</v>
      </c>
      <c r="E22" s="6" t="s">
        <v>379</v>
      </c>
      <c r="F22" s="6" t="s">
        <v>379</v>
      </c>
      <c r="G22" s="6" t="s">
        <v>379</v>
      </c>
      <c r="H22" s="6" t="s">
        <v>379</v>
      </c>
      <c r="I22" s="6" t="s">
        <v>379</v>
      </c>
      <c r="J22" s="6" t="s">
        <v>379</v>
      </c>
      <c r="K22" s="6" t="s">
        <v>379</v>
      </c>
      <c r="L22" s="6" t="s">
        <v>379</v>
      </c>
      <c r="M22" s="6" t="s">
        <v>379</v>
      </c>
      <c r="N22" s="6" t="s">
        <v>379</v>
      </c>
      <c r="O22" s="6" t="s">
        <v>379</v>
      </c>
      <c r="P22" s="6" t="s">
        <v>379</v>
      </c>
      <c r="Q22" s="6" t="s">
        <v>379</v>
      </c>
    </row>
    <row r="23" spans="1:17" ht="30" customHeight="1" x14ac:dyDescent="0.45">
      <c r="A23" s="38" t="s">
        <v>213</v>
      </c>
      <c r="B23" s="4" t="s">
        <v>426</v>
      </c>
      <c r="C23" s="6" t="s">
        <v>379</v>
      </c>
      <c r="D23" s="6" t="s">
        <v>379</v>
      </c>
      <c r="E23" s="6" t="s">
        <v>379</v>
      </c>
      <c r="F23" s="6" t="s">
        <v>379</v>
      </c>
      <c r="G23" s="6" t="s">
        <v>379</v>
      </c>
      <c r="H23" s="6" t="s">
        <v>379</v>
      </c>
      <c r="I23" s="6" t="s">
        <v>379</v>
      </c>
      <c r="J23" s="6" t="s">
        <v>379</v>
      </c>
      <c r="K23" s="6" t="s">
        <v>379</v>
      </c>
      <c r="L23" s="6" t="s">
        <v>379</v>
      </c>
      <c r="M23" s="6" t="s">
        <v>379</v>
      </c>
      <c r="N23" s="6" t="s">
        <v>379</v>
      </c>
      <c r="O23" s="6" t="s">
        <v>379</v>
      </c>
      <c r="P23" s="6" t="s">
        <v>379</v>
      </c>
      <c r="Q23" s="6" t="s">
        <v>379</v>
      </c>
    </row>
    <row r="24" spans="1:17" ht="30" customHeight="1" x14ac:dyDescent="0.45">
      <c r="A24" s="39" t="s">
        <v>218</v>
      </c>
      <c r="B24" s="5" t="s">
        <v>427</v>
      </c>
      <c r="C24" s="5" t="s">
        <v>285</v>
      </c>
      <c r="D24" s="6" t="s">
        <v>379</v>
      </c>
      <c r="E24" s="6" t="s">
        <v>379</v>
      </c>
      <c r="F24" s="6" t="s">
        <v>379</v>
      </c>
      <c r="G24" s="6" t="s">
        <v>379</v>
      </c>
      <c r="H24" s="6" t="s">
        <v>379</v>
      </c>
      <c r="I24" s="6" t="s">
        <v>379</v>
      </c>
      <c r="J24" s="6" t="s">
        <v>379</v>
      </c>
      <c r="K24" s="6" t="s">
        <v>379</v>
      </c>
      <c r="L24" s="6" t="s">
        <v>379</v>
      </c>
      <c r="M24" s="6" t="s">
        <v>379</v>
      </c>
      <c r="N24" s="6" t="s">
        <v>379</v>
      </c>
      <c r="O24" s="6" t="s">
        <v>379</v>
      </c>
      <c r="P24" s="6" t="s">
        <v>379</v>
      </c>
      <c r="Q24" s="6" t="s">
        <v>379</v>
      </c>
    </row>
    <row r="25" spans="1:17" ht="30" customHeight="1" x14ac:dyDescent="0.45">
      <c r="A25" s="39" t="s">
        <v>225</v>
      </c>
      <c r="B25" s="5" t="s">
        <v>428</v>
      </c>
      <c r="C25" s="5" t="s">
        <v>286</v>
      </c>
      <c r="D25" s="5" t="s">
        <v>287</v>
      </c>
      <c r="E25" s="6" t="s">
        <v>379</v>
      </c>
      <c r="F25" s="6" t="s">
        <v>379</v>
      </c>
      <c r="G25" s="6" t="s">
        <v>379</v>
      </c>
      <c r="H25" s="6" t="s">
        <v>379</v>
      </c>
      <c r="I25" s="6" t="s">
        <v>379</v>
      </c>
      <c r="J25" s="6" t="s">
        <v>379</v>
      </c>
      <c r="K25" s="6" t="s">
        <v>379</v>
      </c>
      <c r="L25" s="6" t="s">
        <v>379</v>
      </c>
      <c r="M25" s="6" t="s">
        <v>379</v>
      </c>
      <c r="N25" s="6" t="s">
        <v>379</v>
      </c>
      <c r="O25" s="6" t="s">
        <v>379</v>
      </c>
      <c r="P25" s="6" t="s">
        <v>379</v>
      </c>
      <c r="Q25" s="6" t="s">
        <v>379</v>
      </c>
    </row>
    <row r="26" spans="1:17" ht="30" customHeight="1" x14ac:dyDescent="0.45">
      <c r="A26" s="41" t="s">
        <v>233</v>
      </c>
      <c r="B26" s="5" t="s">
        <v>288</v>
      </c>
      <c r="C26" s="6" t="s">
        <v>379</v>
      </c>
      <c r="D26" s="6" t="s">
        <v>379</v>
      </c>
      <c r="E26" s="6" t="s">
        <v>379</v>
      </c>
      <c r="F26" s="6" t="s">
        <v>379</v>
      </c>
      <c r="G26" s="6" t="s">
        <v>379</v>
      </c>
      <c r="H26" s="6" t="s">
        <v>379</v>
      </c>
      <c r="I26" s="6" t="s">
        <v>379</v>
      </c>
      <c r="J26" s="6" t="s">
        <v>379</v>
      </c>
      <c r="K26" s="6" t="s">
        <v>379</v>
      </c>
      <c r="L26" s="6" t="s">
        <v>379</v>
      </c>
      <c r="M26" s="6" t="s">
        <v>379</v>
      </c>
      <c r="N26" s="6" t="s">
        <v>379</v>
      </c>
      <c r="O26" s="6" t="s">
        <v>379</v>
      </c>
      <c r="P26" s="6" t="s">
        <v>379</v>
      </c>
      <c r="Q26" s="6" t="s">
        <v>379</v>
      </c>
    </row>
    <row r="27" spans="1:17" ht="30" customHeight="1" x14ac:dyDescent="0.45">
      <c r="A27" s="39" t="s">
        <v>234</v>
      </c>
      <c r="B27" s="5" t="s">
        <v>480</v>
      </c>
      <c r="C27" s="6" t="s">
        <v>429</v>
      </c>
      <c r="D27" s="6" t="s">
        <v>379</v>
      </c>
      <c r="E27" s="6" t="s">
        <v>379</v>
      </c>
      <c r="F27" s="6" t="s">
        <v>379</v>
      </c>
      <c r="G27" s="6" t="s">
        <v>379</v>
      </c>
      <c r="H27" s="6" t="s">
        <v>379</v>
      </c>
      <c r="I27" s="6" t="s">
        <v>379</v>
      </c>
      <c r="J27" s="6" t="s">
        <v>379</v>
      </c>
      <c r="K27" s="6" t="s">
        <v>379</v>
      </c>
      <c r="L27" s="6" t="s">
        <v>379</v>
      </c>
      <c r="M27" s="6" t="s">
        <v>379</v>
      </c>
      <c r="N27" s="6" t="s">
        <v>379</v>
      </c>
      <c r="O27" s="6" t="s">
        <v>379</v>
      </c>
      <c r="P27" s="6" t="s">
        <v>379</v>
      </c>
      <c r="Q27" s="6" t="s">
        <v>379</v>
      </c>
    </row>
    <row r="28" spans="1:17" ht="30" customHeight="1" x14ac:dyDescent="0.45">
      <c r="A28" s="39" t="s">
        <v>236</v>
      </c>
      <c r="B28" s="5" t="s">
        <v>481</v>
      </c>
      <c r="C28" s="5" t="s">
        <v>289</v>
      </c>
      <c r="D28" s="5" t="s">
        <v>430</v>
      </c>
      <c r="E28" s="6" t="s">
        <v>379</v>
      </c>
      <c r="F28" s="6" t="s">
        <v>379</v>
      </c>
      <c r="G28" s="6" t="s">
        <v>379</v>
      </c>
      <c r="H28" s="6" t="s">
        <v>379</v>
      </c>
      <c r="I28" s="6" t="s">
        <v>379</v>
      </c>
      <c r="J28" s="6" t="s">
        <v>379</v>
      </c>
      <c r="K28" s="6" t="s">
        <v>379</v>
      </c>
      <c r="L28" s="6" t="s">
        <v>379</v>
      </c>
      <c r="M28" s="6" t="s">
        <v>379</v>
      </c>
      <c r="N28" s="6" t="s">
        <v>379</v>
      </c>
      <c r="O28" s="6" t="s">
        <v>379</v>
      </c>
      <c r="P28" s="6" t="s">
        <v>379</v>
      </c>
      <c r="Q28" s="6" t="s">
        <v>379</v>
      </c>
    </row>
    <row r="29" spans="1:17" ht="30" customHeight="1" x14ac:dyDescent="0.45">
      <c r="A29" s="39" t="s">
        <v>239</v>
      </c>
      <c r="B29" s="5" t="s">
        <v>290</v>
      </c>
      <c r="C29" s="5" t="s">
        <v>291</v>
      </c>
      <c r="D29" s="5" t="s">
        <v>292</v>
      </c>
      <c r="E29" s="6" t="s">
        <v>379</v>
      </c>
      <c r="F29" s="6" t="s">
        <v>379</v>
      </c>
      <c r="G29" s="6" t="s">
        <v>379</v>
      </c>
      <c r="H29" s="6" t="s">
        <v>379</v>
      </c>
      <c r="I29" s="6" t="s">
        <v>379</v>
      </c>
      <c r="J29" s="6" t="s">
        <v>379</v>
      </c>
      <c r="K29" s="6" t="s">
        <v>379</v>
      </c>
      <c r="L29" s="6" t="s">
        <v>379</v>
      </c>
      <c r="M29" s="6" t="s">
        <v>379</v>
      </c>
      <c r="N29" s="6" t="s">
        <v>379</v>
      </c>
      <c r="O29" s="6" t="s">
        <v>379</v>
      </c>
      <c r="P29" s="6" t="s">
        <v>379</v>
      </c>
      <c r="Q29" s="6" t="s">
        <v>379</v>
      </c>
    </row>
    <row r="30" spans="1:17" ht="30" customHeight="1" x14ac:dyDescent="0.45">
      <c r="A30" s="38" t="s">
        <v>431</v>
      </c>
      <c r="B30" s="4" t="s">
        <v>460</v>
      </c>
      <c r="C30" s="6" t="s">
        <v>379</v>
      </c>
      <c r="D30" s="6" t="s">
        <v>379</v>
      </c>
      <c r="E30" s="6" t="s">
        <v>379</v>
      </c>
      <c r="F30" s="6" t="s">
        <v>379</v>
      </c>
      <c r="G30" s="6" t="s">
        <v>379</v>
      </c>
      <c r="H30" s="6" t="s">
        <v>379</v>
      </c>
      <c r="I30" s="6" t="s">
        <v>379</v>
      </c>
      <c r="J30" s="6" t="s">
        <v>379</v>
      </c>
      <c r="K30" s="6" t="s">
        <v>379</v>
      </c>
      <c r="L30" s="6" t="s">
        <v>379</v>
      </c>
      <c r="M30" s="6" t="s">
        <v>379</v>
      </c>
      <c r="N30" s="6" t="s">
        <v>379</v>
      </c>
      <c r="O30" s="6" t="s">
        <v>379</v>
      </c>
      <c r="P30" s="6" t="s">
        <v>379</v>
      </c>
      <c r="Q30" s="6" t="s">
        <v>379</v>
      </c>
    </row>
    <row r="31" spans="1:17" ht="30" customHeight="1" x14ac:dyDescent="0.45">
      <c r="A31" s="39" t="s">
        <v>432</v>
      </c>
      <c r="B31" s="11" t="s">
        <v>433</v>
      </c>
      <c r="C31" s="5" t="s">
        <v>434</v>
      </c>
      <c r="D31" s="12" t="s">
        <v>435</v>
      </c>
      <c r="E31" s="5" t="s">
        <v>436</v>
      </c>
      <c r="F31" s="5" t="s">
        <v>461</v>
      </c>
      <c r="G31" s="5" t="s">
        <v>437</v>
      </c>
      <c r="H31" s="5" t="s">
        <v>294</v>
      </c>
      <c r="I31" s="5" t="s">
        <v>293</v>
      </c>
      <c r="J31" s="5" t="s">
        <v>295</v>
      </c>
      <c r="K31" s="9" t="s">
        <v>296</v>
      </c>
      <c r="L31" s="10" t="s">
        <v>297</v>
      </c>
      <c r="M31" s="6" t="s">
        <v>379</v>
      </c>
      <c r="N31" s="6" t="s">
        <v>379</v>
      </c>
      <c r="O31" s="6" t="s">
        <v>379</v>
      </c>
      <c r="P31" s="6" t="s">
        <v>379</v>
      </c>
      <c r="Q31" s="6" t="s">
        <v>379</v>
      </c>
    </row>
    <row r="32" spans="1:17" ht="30" customHeight="1" x14ac:dyDescent="0.45">
      <c r="A32" s="39" t="s">
        <v>261</v>
      </c>
      <c r="B32" s="5" t="s">
        <v>479</v>
      </c>
      <c r="C32" s="5" t="s">
        <v>715</v>
      </c>
      <c r="D32" s="5" t="s">
        <v>714</v>
      </c>
      <c r="E32" s="5" t="s">
        <v>713</v>
      </c>
      <c r="F32" s="5" t="s">
        <v>712</v>
      </c>
      <c r="G32" s="6" t="s">
        <v>379</v>
      </c>
      <c r="H32" s="6" t="s">
        <v>379</v>
      </c>
      <c r="I32" s="6" t="s">
        <v>379</v>
      </c>
      <c r="J32" s="6" t="s">
        <v>379</v>
      </c>
      <c r="K32" s="6" t="s">
        <v>379</v>
      </c>
      <c r="L32" s="6" t="s">
        <v>379</v>
      </c>
      <c r="M32" s="6" t="s">
        <v>379</v>
      </c>
      <c r="N32" s="6" t="s">
        <v>379</v>
      </c>
      <c r="O32" s="6" t="s">
        <v>379</v>
      </c>
      <c r="P32" s="6" t="s">
        <v>379</v>
      </c>
      <c r="Q32" s="6" t="s">
        <v>379</v>
      </c>
    </row>
    <row r="33" spans="1:1" x14ac:dyDescent="0.45">
      <c r="A33" s="42"/>
    </row>
    <row r="34" spans="1:1" x14ac:dyDescent="0.45">
      <c r="A34" s="42"/>
    </row>
    <row r="35" spans="1:1" x14ac:dyDescent="0.45">
      <c r="A35" s="42"/>
    </row>
    <row r="36" spans="1:1" x14ac:dyDescent="0.45">
      <c r="A36" s="42"/>
    </row>
    <row r="37" spans="1:1" x14ac:dyDescent="0.45">
      <c r="A37" s="42"/>
    </row>
    <row r="38" spans="1:1" x14ac:dyDescent="0.45">
      <c r="A38" s="42"/>
    </row>
    <row r="39" spans="1:1" x14ac:dyDescent="0.45">
      <c r="A39" s="42"/>
    </row>
    <row r="40" spans="1:1" x14ac:dyDescent="0.45">
      <c r="A40" s="42"/>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2"/>
  <sheetViews>
    <sheetView workbookViewId="0">
      <selection activeCell="D1" sqref="D1"/>
    </sheetView>
  </sheetViews>
  <sheetFormatPr defaultRowHeight="18" x14ac:dyDescent="0.45"/>
  <sheetData>
    <row r="1" spans="1:4" x14ac:dyDescent="0.45">
      <c r="A1" t="s">
        <v>23</v>
      </c>
      <c r="B1" t="s">
        <v>30</v>
      </c>
      <c r="C1" t="s">
        <v>28</v>
      </c>
      <c r="D1" t="s">
        <v>29</v>
      </c>
    </row>
    <row r="2" spans="1:4" x14ac:dyDescent="0.45">
      <c r="A2" t="s">
        <v>375</v>
      </c>
      <c r="B2" t="s">
        <v>374</v>
      </c>
      <c r="D2" t="s">
        <v>374</v>
      </c>
    </row>
    <row r="3" spans="1:4" x14ac:dyDescent="0.45">
      <c r="A3" t="s">
        <v>24</v>
      </c>
      <c r="B3" t="s">
        <v>26</v>
      </c>
      <c r="D3" t="s">
        <v>31</v>
      </c>
    </row>
    <row r="4" spans="1:4" x14ac:dyDescent="0.45">
      <c r="A4" t="s">
        <v>25</v>
      </c>
      <c r="B4" t="s">
        <v>27</v>
      </c>
      <c r="D4" t="s">
        <v>32</v>
      </c>
    </row>
    <row r="5" spans="1:4" x14ac:dyDescent="0.45">
      <c r="D5" t="s">
        <v>33</v>
      </c>
    </row>
    <row r="6" spans="1:4" x14ac:dyDescent="0.45">
      <c r="D6" t="s">
        <v>34</v>
      </c>
    </row>
    <row r="7" spans="1:4" x14ac:dyDescent="0.45">
      <c r="D7" t="s">
        <v>35</v>
      </c>
    </row>
    <row r="8" spans="1:4" x14ac:dyDescent="0.45">
      <c r="D8" t="s">
        <v>36</v>
      </c>
    </row>
    <row r="9" spans="1:4" x14ac:dyDescent="0.45">
      <c r="D9" t="s">
        <v>37</v>
      </c>
    </row>
    <row r="10" spans="1:4" x14ac:dyDescent="0.45">
      <c r="D10" t="s">
        <v>38</v>
      </c>
    </row>
    <row r="11" spans="1:4" x14ac:dyDescent="0.45">
      <c r="D11" t="s">
        <v>39</v>
      </c>
    </row>
    <row r="12" spans="1:4" x14ac:dyDescent="0.45">
      <c r="D12" t="s">
        <v>40</v>
      </c>
    </row>
    <row r="13" spans="1:4" x14ac:dyDescent="0.45">
      <c r="D13" t="s">
        <v>41</v>
      </c>
    </row>
    <row r="14" spans="1:4" x14ac:dyDescent="0.45">
      <c r="D14" t="s">
        <v>42</v>
      </c>
    </row>
    <row r="15" spans="1:4" x14ac:dyDescent="0.45">
      <c r="D15" t="s">
        <v>43</v>
      </c>
    </row>
    <row r="16" spans="1:4" x14ac:dyDescent="0.45">
      <c r="D16" t="s">
        <v>44</v>
      </c>
    </row>
    <row r="17" spans="4:4" x14ac:dyDescent="0.45">
      <c r="D17" t="s">
        <v>45</v>
      </c>
    </row>
    <row r="18" spans="4:4" x14ac:dyDescent="0.45">
      <c r="D18" t="s">
        <v>46</v>
      </c>
    </row>
    <row r="19" spans="4:4" x14ac:dyDescent="0.45">
      <c r="D19" t="s">
        <v>47</v>
      </c>
    </row>
    <row r="20" spans="4:4" x14ac:dyDescent="0.45">
      <c r="D20" t="s">
        <v>48</v>
      </c>
    </row>
    <row r="21" spans="4:4" x14ac:dyDescent="0.45">
      <c r="D21" t="s">
        <v>49</v>
      </c>
    </row>
    <row r="22" spans="4:4" x14ac:dyDescent="0.45">
      <c r="D22" t="s">
        <v>50</v>
      </c>
    </row>
    <row r="23" spans="4:4" x14ac:dyDescent="0.45">
      <c r="D23" t="s">
        <v>51</v>
      </c>
    </row>
    <row r="24" spans="4:4" x14ac:dyDescent="0.45">
      <c r="D24" t="s">
        <v>52</v>
      </c>
    </row>
    <row r="25" spans="4:4" x14ac:dyDescent="0.45">
      <c r="D25" t="s">
        <v>53</v>
      </c>
    </row>
    <row r="26" spans="4:4" x14ac:dyDescent="0.45">
      <c r="D26" t="s">
        <v>54</v>
      </c>
    </row>
    <row r="27" spans="4:4" x14ac:dyDescent="0.45">
      <c r="D27" t="s">
        <v>55</v>
      </c>
    </row>
    <row r="28" spans="4:4" x14ac:dyDescent="0.45">
      <c r="D28" t="s">
        <v>56</v>
      </c>
    </row>
    <row r="29" spans="4:4" x14ac:dyDescent="0.45">
      <c r="D29" t="s">
        <v>57</v>
      </c>
    </row>
    <row r="30" spans="4:4" x14ac:dyDescent="0.45">
      <c r="D30" t="s">
        <v>58</v>
      </c>
    </row>
    <row r="31" spans="4:4" x14ac:dyDescent="0.45">
      <c r="D31" t="s">
        <v>59</v>
      </c>
    </row>
    <row r="32" spans="4:4" x14ac:dyDescent="0.45">
      <c r="D32" t="s">
        <v>60</v>
      </c>
    </row>
    <row r="33" spans="4:4" x14ac:dyDescent="0.45">
      <c r="D33" t="s">
        <v>61</v>
      </c>
    </row>
    <row r="34" spans="4:4" x14ac:dyDescent="0.45">
      <c r="D34" t="s">
        <v>62</v>
      </c>
    </row>
    <row r="35" spans="4:4" x14ac:dyDescent="0.45">
      <c r="D35" t="s">
        <v>63</v>
      </c>
    </row>
    <row r="36" spans="4:4" x14ac:dyDescent="0.45">
      <c r="D36" t="s">
        <v>64</v>
      </c>
    </row>
    <row r="37" spans="4:4" x14ac:dyDescent="0.45">
      <c r="D37" t="s">
        <v>65</v>
      </c>
    </row>
    <row r="38" spans="4:4" x14ac:dyDescent="0.45">
      <c r="D38" t="s">
        <v>66</v>
      </c>
    </row>
    <row r="39" spans="4:4" x14ac:dyDescent="0.45">
      <c r="D39" t="s">
        <v>67</v>
      </c>
    </row>
    <row r="40" spans="4:4" x14ac:dyDescent="0.45">
      <c r="D40" t="s">
        <v>68</v>
      </c>
    </row>
    <row r="41" spans="4:4" x14ac:dyDescent="0.45">
      <c r="D41" t="s">
        <v>69</v>
      </c>
    </row>
    <row r="42" spans="4:4" x14ac:dyDescent="0.45">
      <c r="D42" t="s">
        <v>70</v>
      </c>
    </row>
    <row r="43" spans="4:4" x14ac:dyDescent="0.45">
      <c r="D43" t="s">
        <v>71</v>
      </c>
    </row>
    <row r="44" spans="4:4" x14ac:dyDescent="0.45">
      <c r="D44" t="s">
        <v>72</v>
      </c>
    </row>
    <row r="45" spans="4:4" x14ac:dyDescent="0.45">
      <c r="D45" t="s">
        <v>73</v>
      </c>
    </row>
    <row r="46" spans="4:4" x14ac:dyDescent="0.45">
      <c r="D46" t="s">
        <v>74</v>
      </c>
    </row>
    <row r="47" spans="4:4" x14ac:dyDescent="0.45">
      <c r="D47" t="s">
        <v>75</v>
      </c>
    </row>
    <row r="48" spans="4:4" x14ac:dyDescent="0.45">
      <c r="D48" t="s">
        <v>76</v>
      </c>
    </row>
    <row r="49" spans="4:4" x14ac:dyDescent="0.45">
      <c r="D49" t="s">
        <v>77</v>
      </c>
    </row>
    <row r="50" spans="4:4" x14ac:dyDescent="0.45">
      <c r="D50" t="s">
        <v>78</v>
      </c>
    </row>
    <row r="51" spans="4:4" x14ac:dyDescent="0.45">
      <c r="D51" t="s">
        <v>79</v>
      </c>
    </row>
    <row r="52" spans="4:4" x14ac:dyDescent="0.45">
      <c r="D52" t="s">
        <v>80</v>
      </c>
    </row>
    <row r="53" spans="4:4" x14ac:dyDescent="0.45">
      <c r="D53" t="s">
        <v>81</v>
      </c>
    </row>
    <row r="54" spans="4:4" x14ac:dyDescent="0.45">
      <c r="D54" t="s">
        <v>82</v>
      </c>
    </row>
    <row r="55" spans="4:4" x14ac:dyDescent="0.45">
      <c r="D55" t="s">
        <v>83</v>
      </c>
    </row>
    <row r="56" spans="4:4" x14ac:dyDescent="0.45">
      <c r="D56" t="s">
        <v>84</v>
      </c>
    </row>
    <row r="57" spans="4:4" x14ac:dyDescent="0.45">
      <c r="D57" t="s">
        <v>85</v>
      </c>
    </row>
    <row r="58" spans="4:4" x14ac:dyDescent="0.45">
      <c r="D58" t="s">
        <v>86</v>
      </c>
    </row>
    <row r="59" spans="4:4" x14ac:dyDescent="0.45">
      <c r="D59" t="s">
        <v>87</v>
      </c>
    </row>
    <row r="60" spans="4:4" x14ac:dyDescent="0.45">
      <c r="D60" t="s">
        <v>88</v>
      </c>
    </row>
    <row r="61" spans="4:4" x14ac:dyDescent="0.45">
      <c r="D61" t="s">
        <v>89</v>
      </c>
    </row>
    <row r="62" spans="4:4" x14ac:dyDescent="0.45">
      <c r="D62" t="s">
        <v>90</v>
      </c>
    </row>
    <row r="63" spans="4:4" x14ac:dyDescent="0.45">
      <c r="D63" t="s">
        <v>91</v>
      </c>
    </row>
    <row r="64" spans="4:4" x14ac:dyDescent="0.45">
      <c r="D64" t="s">
        <v>92</v>
      </c>
    </row>
    <row r="65" spans="4:4" x14ac:dyDescent="0.45">
      <c r="D65" t="s">
        <v>93</v>
      </c>
    </row>
    <row r="66" spans="4:4" x14ac:dyDescent="0.45">
      <c r="D66" t="s">
        <v>94</v>
      </c>
    </row>
    <row r="67" spans="4:4" x14ac:dyDescent="0.45">
      <c r="D67" t="s">
        <v>95</v>
      </c>
    </row>
    <row r="68" spans="4:4" x14ac:dyDescent="0.45">
      <c r="D68" t="s">
        <v>96</v>
      </c>
    </row>
    <row r="69" spans="4:4" x14ac:dyDescent="0.45">
      <c r="D69" t="s">
        <v>97</v>
      </c>
    </row>
    <row r="70" spans="4:4" x14ac:dyDescent="0.45">
      <c r="D70" t="s">
        <v>98</v>
      </c>
    </row>
    <row r="71" spans="4:4" x14ac:dyDescent="0.45">
      <c r="D71" t="s">
        <v>99</v>
      </c>
    </row>
    <row r="72" spans="4:4" x14ac:dyDescent="0.45">
      <c r="D72" t="s">
        <v>100</v>
      </c>
    </row>
    <row r="73" spans="4:4" x14ac:dyDescent="0.45">
      <c r="D73" t="s">
        <v>101</v>
      </c>
    </row>
    <row r="74" spans="4:4" x14ac:dyDescent="0.45">
      <c r="D74" t="s">
        <v>102</v>
      </c>
    </row>
    <row r="75" spans="4:4" x14ac:dyDescent="0.45">
      <c r="D75" t="s">
        <v>103</v>
      </c>
    </row>
    <row r="76" spans="4:4" x14ac:dyDescent="0.45">
      <c r="D76" t="s">
        <v>104</v>
      </c>
    </row>
    <row r="77" spans="4:4" x14ac:dyDescent="0.45">
      <c r="D77" t="s">
        <v>105</v>
      </c>
    </row>
    <row r="78" spans="4:4" x14ac:dyDescent="0.45">
      <c r="D78" t="s">
        <v>106</v>
      </c>
    </row>
    <row r="79" spans="4:4" x14ac:dyDescent="0.45">
      <c r="D79" t="s">
        <v>107</v>
      </c>
    </row>
    <row r="80" spans="4:4" x14ac:dyDescent="0.45">
      <c r="D80" t="s">
        <v>108</v>
      </c>
    </row>
    <row r="81" spans="4:4" x14ac:dyDescent="0.45">
      <c r="D81" t="s">
        <v>109</v>
      </c>
    </row>
    <row r="82" spans="4:4" x14ac:dyDescent="0.45">
      <c r="D82" t="s">
        <v>110</v>
      </c>
    </row>
    <row r="83" spans="4:4" x14ac:dyDescent="0.45">
      <c r="D83" t="s">
        <v>111</v>
      </c>
    </row>
    <row r="84" spans="4:4" x14ac:dyDescent="0.45">
      <c r="D84" t="s">
        <v>112</v>
      </c>
    </row>
    <row r="85" spans="4:4" x14ac:dyDescent="0.45">
      <c r="D85" t="s">
        <v>113</v>
      </c>
    </row>
    <row r="86" spans="4:4" x14ac:dyDescent="0.45">
      <c r="D86" t="s">
        <v>114</v>
      </c>
    </row>
    <row r="87" spans="4:4" x14ac:dyDescent="0.45">
      <c r="D87" t="s">
        <v>115</v>
      </c>
    </row>
    <row r="88" spans="4:4" x14ac:dyDescent="0.45">
      <c r="D88" t="s">
        <v>116</v>
      </c>
    </row>
    <row r="89" spans="4:4" x14ac:dyDescent="0.45">
      <c r="D89" t="s">
        <v>117</v>
      </c>
    </row>
    <row r="90" spans="4:4" x14ac:dyDescent="0.45">
      <c r="D90" t="s">
        <v>118</v>
      </c>
    </row>
    <row r="91" spans="4:4" x14ac:dyDescent="0.45">
      <c r="D91" t="s">
        <v>119</v>
      </c>
    </row>
    <row r="92" spans="4:4" x14ac:dyDescent="0.45">
      <c r="D92" t="s">
        <v>120</v>
      </c>
    </row>
    <row r="93" spans="4:4" x14ac:dyDescent="0.45">
      <c r="D93" t="s">
        <v>121</v>
      </c>
    </row>
    <row r="94" spans="4:4" x14ac:dyDescent="0.45">
      <c r="D94" t="s">
        <v>122</v>
      </c>
    </row>
    <row r="95" spans="4:4" x14ac:dyDescent="0.45">
      <c r="D95" t="s">
        <v>123</v>
      </c>
    </row>
    <row r="96" spans="4:4" x14ac:dyDescent="0.45">
      <c r="D96" t="s">
        <v>124</v>
      </c>
    </row>
    <row r="97" spans="4:4" x14ac:dyDescent="0.45">
      <c r="D97" t="s">
        <v>125</v>
      </c>
    </row>
    <row r="98" spans="4:4" x14ac:dyDescent="0.45">
      <c r="D98" t="s">
        <v>126</v>
      </c>
    </row>
    <row r="99" spans="4:4" x14ac:dyDescent="0.45">
      <c r="D99" t="s">
        <v>127</v>
      </c>
    </row>
    <row r="100" spans="4:4" x14ac:dyDescent="0.45">
      <c r="D100" t="s">
        <v>128</v>
      </c>
    </row>
    <row r="101" spans="4:4" x14ac:dyDescent="0.45">
      <c r="D101" t="s">
        <v>129</v>
      </c>
    </row>
    <row r="102" spans="4:4" x14ac:dyDescent="0.45">
      <c r="D102" t="s">
        <v>130</v>
      </c>
    </row>
    <row r="103" spans="4:4" x14ac:dyDescent="0.45">
      <c r="D103" t="s">
        <v>131</v>
      </c>
    </row>
    <row r="104" spans="4:4" x14ac:dyDescent="0.45">
      <c r="D104" t="s">
        <v>132</v>
      </c>
    </row>
    <row r="105" spans="4:4" x14ac:dyDescent="0.45">
      <c r="D105" t="s">
        <v>133</v>
      </c>
    </row>
    <row r="106" spans="4:4" x14ac:dyDescent="0.45">
      <c r="D106" t="s">
        <v>134</v>
      </c>
    </row>
    <row r="107" spans="4:4" x14ac:dyDescent="0.45">
      <c r="D107" t="s">
        <v>135</v>
      </c>
    </row>
    <row r="108" spans="4:4" x14ac:dyDescent="0.45">
      <c r="D108" t="s">
        <v>136</v>
      </c>
    </row>
    <row r="109" spans="4:4" x14ac:dyDescent="0.45">
      <c r="D109" t="s">
        <v>137</v>
      </c>
    </row>
    <row r="110" spans="4:4" x14ac:dyDescent="0.45">
      <c r="D110" t="s">
        <v>138</v>
      </c>
    </row>
    <row r="111" spans="4:4" x14ac:dyDescent="0.45">
      <c r="D111" t="s">
        <v>139</v>
      </c>
    </row>
    <row r="112" spans="4:4" x14ac:dyDescent="0.45">
      <c r="D112" t="s">
        <v>140</v>
      </c>
    </row>
    <row r="113" spans="4:4" x14ac:dyDescent="0.45">
      <c r="D113" t="s">
        <v>141</v>
      </c>
    </row>
    <row r="114" spans="4:4" x14ac:dyDescent="0.45">
      <c r="D114" t="s">
        <v>142</v>
      </c>
    </row>
    <row r="115" spans="4:4" x14ac:dyDescent="0.45">
      <c r="D115" t="s">
        <v>143</v>
      </c>
    </row>
    <row r="116" spans="4:4" x14ac:dyDescent="0.45">
      <c r="D116" t="s">
        <v>144</v>
      </c>
    </row>
    <row r="117" spans="4:4" x14ac:dyDescent="0.45">
      <c r="D117" t="s">
        <v>145</v>
      </c>
    </row>
    <row r="118" spans="4:4" x14ac:dyDescent="0.45">
      <c r="D118" t="s">
        <v>146</v>
      </c>
    </row>
    <row r="119" spans="4:4" x14ac:dyDescent="0.45">
      <c r="D119" t="s">
        <v>147</v>
      </c>
    </row>
    <row r="120" spans="4:4" x14ac:dyDescent="0.45">
      <c r="D120" t="s">
        <v>148</v>
      </c>
    </row>
    <row r="121" spans="4:4" x14ac:dyDescent="0.45">
      <c r="D121" t="s">
        <v>149</v>
      </c>
    </row>
    <row r="122" spans="4:4" x14ac:dyDescent="0.45">
      <c r="D122" t="s">
        <v>150</v>
      </c>
    </row>
    <row r="123" spans="4:4" x14ac:dyDescent="0.45">
      <c r="D123" t="s">
        <v>151</v>
      </c>
    </row>
    <row r="124" spans="4:4" x14ac:dyDescent="0.45">
      <c r="D124" t="s">
        <v>152</v>
      </c>
    </row>
    <row r="125" spans="4:4" x14ac:dyDescent="0.45">
      <c r="D125" t="s">
        <v>153</v>
      </c>
    </row>
    <row r="126" spans="4:4" x14ac:dyDescent="0.45">
      <c r="D126" t="s">
        <v>154</v>
      </c>
    </row>
    <row r="127" spans="4:4" x14ac:dyDescent="0.45">
      <c r="D127" t="s">
        <v>155</v>
      </c>
    </row>
    <row r="128" spans="4:4" x14ac:dyDescent="0.45">
      <c r="D128" t="s">
        <v>156</v>
      </c>
    </row>
    <row r="129" spans="4:4" x14ac:dyDescent="0.45">
      <c r="D129" t="s">
        <v>157</v>
      </c>
    </row>
    <row r="130" spans="4:4" x14ac:dyDescent="0.45">
      <c r="D130" t="s">
        <v>158</v>
      </c>
    </row>
    <row r="131" spans="4:4" x14ac:dyDescent="0.45">
      <c r="D131" t="s">
        <v>159</v>
      </c>
    </row>
    <row r="132" spans="4:4" x14ac:dyDescent="0.45">
      <c r="D132" t="s">
        <v>160</v>
      </c>
    </row>
    <row r="133" spans="4:4" x14ac:dyDescent="0.45">
      <c r="D133" t="s">
        <v>161</v>
      </c>
    </row>
    <row r="134" spans="4:4" x14ac:dyDescent="0.45">
      <c r="D134" t="s">
        <v>162</v>
      </c>
    </row>
    <row r="135" spans="4:4" x14ac:dyDescent="0.45">
      <c r="D135" t="s">
        <v>163</v>
      </c>
    </row>
    <row r="136" spans="4:4" x14ac:dyDescent="0.45">
      <c r="D136" t="s">
        <v>164</v>
      </c>
    </row>
    <row r="137" spans="4:4" x14ac:dyDescent="0.45">
      <c r="D137" t="s">
        <v>165</v>
      </c>
    </row>
    <row r="138" spans="4:4" x14ac:dyDescent="0.45">
      <c r="D138" t="s">
        <v>166</v>
      </c>
    </row>
    <row r="139" spans="4:4" x14ac:dyDescent="0.45">
      <c r="D139" t="s">
        <v>167</v>
      </c>
    </row>
    <row r="140" spans="4:4" x14ac:dyDescent="0.45">
      <c r="D140" t="s">
        <v>168</v>
      </c>
    </row>
    <row r="141" spans="4:4" x14ac:dyDescent="0.45">
      <c r="D141" t="s">
        <v>169</v>
      </c>
    </row>
    <row r="142" spans="4:4" x14ac:dyDescent="0.45">
      <c r="D142" t="s">
        <v>170</v>
      </c>
    </row>
    <row r="143" spans="4:4" x14ac:dyDescent="0.45">
      <c r="D143" t="s">
        <v>171</v>
      </c>
    </row>
    <row r="144" spans="4:4" x14ac:dyDescent="0.45">
      <c r="D144" t="s">
        <v>172</v>
      </c>
    </row>
    <row r="145" spans="4:4" x14ac:dyDescent="0.45">
      <c r="D145" t="s">
        <v>173</v>
      </c>
    </row>
    <row r="146" spans="4:4" x14ac:dyDescent="0.45">
      <c r="D146" t="s">
        <v>174</v>
      </c>
    </row>
    <row r="147" spans="4:4" x14ac:dyDescent="0.45">
      <c r="D147" t="s">
        <v>175</v>
      </c>
    </row>
    <row r="148" spans="4:4" x14ac:dyDescent="0.45">
      <c r="D148" t="s">
        <v>176</v>
      </c>
    </row>
    <row r="149" spans="4:4" x14ac:dyDescent="0.45">
      <c r="D149" t="s">
        <v>177</v>
      </c>
    </row>
    <row r="150" spans="4:4" x14ac:dyDescent="0.45">
      <c r="D150" t="s">
        <v>178</v>
      </c>
    </row>
    <row r="151" spans="4:4" x14ac:dyDescent="0.45">
      <c r="D151" t="s">
        <v>179</v>
      </c>
    </row>
    <row r="152" spans="4:4" x14ac:dyDescent="0.45">
      <c r="D152" t="s">
        <v>180</v>
      </c>
    </row>
    <row r="153" spans="4:4" x14ac:dyDescent="0.45">
      <c r="D153" t="s">
        <v>181</v>
      </c>
    </row>
    <row r="154" spans="4:4" x14ac:dyDescent="0.45">
      <c r="D154" t="s">
        <v>182</v>
      </c>
    </row>
    <row r="155" spans="4:4" x14ac:dyDescent="0.45">
      <c r="D155" t="s">
        <v>183</v>
      </c>
    </row>
    <row r="156" spans="4:4" x14ac:dyDescent="0.45">
      <c r="D156" t="s">
        <v>184</v>
      </c>
    </row>
    <row r="157" spans="4:4" x14ac:dyDescent="0.45">
      <c r="D157" t="s">
        <v>185</v>
      </c>
    </row>
    <row r="158" spans="4:4" x14ac:dyDescent="0.45">
      <c r="D158" t="s">
        <v>186</v>
      </c>
    </row>
    <row r="159" spans="4:4" x14ac:dyDescent="0.45">
      <c r="D159" t="s">
        <v>187</v>
      </c>
    </row>
    <row r="160" spans="4:4" x14ac:dyDescent="0.45">
      <c r="D160" t="s">
        <v>188</v>
      </c>
    </row>
    <row r="161" spans="4:4" x14ac:dyDescent="0.45">
      <c r="D161" t="s">
        <v>189</v>
      </c>
    </row>
    <row r="162" spans="4:4" x14ac:dyDescent="0.45">
      <c r="D162" t="s">
        <v>190</v>
      </c>
    </row>
    <row r="163" spans="4:4" x14ac:dyDescent="0.45">
      <c r="D163" t="s">
        <v>191</v>
      </c>
    </row>
    <row r="164" spans="4:4" x14ac:dyDescent="0.45">
      <c r="D164" t="s">
        <v>192</v>
      </c>
    </row>
    <row r="165" spans="4:4" x14ac:dyDescent="0.45">
      <c r="D165" t="s">
        <v>193</v>
      </c>
    </row>
    <row r="166" spans="4:4" x14ac:dyDescent="0.45">
      <c r="D166" t="s">
        <v>194</v>
      </c>
    </row>
    <row r="167" spans="4:4" x14ac:dyDescent="0.45">
      <c r="D167" t="s">
        <v>195</v>
      </c>
    </row>
    <row r="168" spans="4:4" x14ac:dyDescent="0.45">
      <c r="D168" t="s">
        <v>196</v>
      </c>
    </row>
    <row r="169" spans="4:4" x14ac:dyDescent="0.45">
      <c r="D169" t="s">
        <v>197</v>
      </c>
    </row>
    <row r="170" spans="4:4" x14ac:dyDescent="0.45">
      <c r="D170" t="s">
        <v>198</v>
      </c>
    </row>
    <row r="171" spans="4:4" x14ac:dyDescent="0.45">
      <c r="D171" t="s">
        <v>199</v>
      </c>
    </row>
    <row r="172" spans="4:4" x14ac:dyDescent="0.45">
      <c r="D172" t="s">
        <v>200</v>
      </c>
    </row>
    <row r="173" spans="4:4" x14ac:dyDescent="0.45">
      <c r="D173" t="s">
        <v>201</v>
      </c>
    </row>
    <row r="174" spans="4:4" x14ac:dyDescent="0.45">
      <c r="D174" t="s">
        <v>202</v>
      </c>
    </row>
    <row r="175" spans="4:4" x14ac:dyDescent="0.45">
      <c r="D175" t="s">
        <v>203</v>
      </c>
    </row>
    <row r="176" spans="4:4" x14ac:dyDescent="0.45">
      <c r="D176" t="s">
        <v>204</v>
      </c>
    </row>
    <row r="177" spans="4:4" x14ac:dyDescent="0.45">
      <c r="D177" t="s">
        <v>205</v>
      </c>
    </row>
    <row r="178" spans="4:4" x14ac:dyDescent="0.45">
      <c r="D178" t="s">
        <v>206</v>
      </c>
    </row>
    <row r="179" spans="4:4" x14ac:dyDescent="0.45">
      <c r="D179" t="s">
        <v>207</v>
      </c>
    </row>
    <row r="180" spans="4:4" x14ac:dyDescent="0.45">
      <c r="D180" t="s">
        <v>208</v>
      </c>
    </row>
    <row r="181" spans="4:4" x14ac:dyDescent="0.45">
      <c r="D181" t="s">
        <v>209</v>
      </c>
    </row>
    <row r="182" spans="4:4" x14ac:dyDescent="0.45">
      <c r="D182" t="s">
        <v>210</v>
      </c>
    </row>
    <row r="183" spans="4:4" x14ac:dyDescent="0.45">
      <c r="D183" t="s">
        <v>211</v>
      </c>
    </row>
    <row r="184" spans="4:4" x14ac:dyDescent="0.45">
      <c r="D184" t="s">
        <v>212</v>
      </c>
    </row>
    <row r="185" spans="4:4" x14ac:dyDescent="0.45">
      <c r="D185" t="s">
        <v>213</v>
      </c>
    </row>
    <row r="186" spans="4:4" x14ac:dyDescent="0.45">
      <c r="D186" t="s">
        <v>214</v>
      </c>
    </row>
    <row r="187" spans="4:4" x14ac:dyDescent="0.45">
      <c r="D187" t="s">
        <v>215</v>
      </c>
    </row>
    <row r="188" spans="4:4" x14ac:dyDescent="0.45">
      <c r="D188" t="s">
        <v>216</v>
      </c>
    </row>
    <row r="189" spans="4:4" x14ac:dyDescent="0.45">
      <c r="D189" t="s">
        <v>217</v>
      </c>
    </row>
    <row r="190" spans="4:4" x14ac:dyDescent="0.45">
      <c r="D190" t="s">
        <v>218</v>
      </c>
    </row>
    <row r="191" spans="4:4" x14ac:dyDescent="0.45">
      <c r="D191" t="s">
        <v>219</v>
      </c>
    </row>
    <row r="192" spans="4:4" x14ac:dyDescent="0.45">
      <c r="D192" t="s">
        <v>220</v>
      </c>
    </row>
    <row r="193" spans="4:4" x14ac:dyDescent="0.45">
      <c r="D193" t="s">
        <v>221</v>
      </c>
    </row>
    <row r="194" spans="4:4" x14ac:dyDescent="0.45">
      <c r="D194" t="s">
        <v>222</v>
      </c>
    </row>
    <row r="195" spans="4:4" x14ac:dyDescent="0.45">
      <c r="D195" t="s">
        <v>223</v>
      </c>
    </row>
    <row r="196" spans="4:4" x14ac:dyDescent="0.45">
      <c r="D196" t="s">
        <v>224</v>
      </c>
    </row>
    <row r="197" spans="4:4" x14ac:dyDescent="0.45">
      <c r="D197" t="s">
        <v>225</v>
      </c>
    </row>
    <row r="198" spans="4:4" x14ac:dyDescent="0.45">
      <c r="D198" t="s">
        <v>226</v>
      </c>
    </row>
    <row r="199" spans="4:4" x14ac:dyDescent="0.45">
      <c r="D199" t="s">
        <v>227</v>
      </c>
    </row>
    <row r="200" spans="4:4" x14ac:dyDescent="0.45">
      <c r="D200" t="s">
        <v>228</v>
      </c>
    </row>
    <row r="201" spans="4:4" x14ac:dyDescent="0.45">
      <c r="D201" t="s">
        <v>229</v>
      </c>
    </row>
    <row r="202" spans="4:4" x14ac:dyDescent="0.45">
      <c r="D202" t="s">
        <v>230</v>
      </c>
    </row>
    <row r="203" spans="4:4" x14ac:dyDescent="0.45">
      <c r="D203" t="s">
        <v>231</v>
      </c>
    </row>
    <row r="204" spans="4:4" x14ac:dyDescent="0.45">
      <c r="D204" t="s">
        <v>232</v>
      </c>
    </row>
    <row r="205" spans="4:4" x14ac:dyDescent="0.45">
      <c r="D205" t="s">
        <v>233</v>
      </c>
    </row>
    <row r="206" spans="4:4" x14ac:dyDescent="0.45">
      <c r="D206" t="s">
        <v>234</v>
      </c>
    </row>
    <row r="207" spans="4:4" x14ac:dyDescent="0.45">
      <c r="D207" t="s">
        <v>235</v>
      </c>
    </row>
    <row r="208" spans="4:4" x14ac:dyDescent="0.45">
      <c r="D208" t="s">
        <v>236</v>
      </c>
    </row>
    <row r="209" spans="4:4" x14ac:dyDescent="0.45">
      <c r="D209" t="s">
        <v>237</v>
      </c>
    </row>
    <row r="210" spans="4:4" x14ac:dyDescent="0.45">
      <c r="D210" t="s">
        <v>238</v>
      </c>
    </row>
    <row r="211" spans="4:4" x14ac:dyDescent="0.45">
      <c r="D211" t="s">
        <v>239</v>
      </c>
    </row>
    <row r="212" spans="4:4" x14ac:dyDescent="0.45">
      <c r="D212" t="s">
        <v>240</v>
      </c>
    </row>
    <row r="213" spans="4:4" x14ac:dyDescent="0.45">
      <c r="D213" t="s">
        <v>299</v>
      </c>
    </row>
    <row r="214" spans="4:4" x14ac:dyDescent="0.45">
      <c r="D214" t="s">
        <v>298</v>
      </c>
    </row>
    <row r="215" spans="4:4" x14ac:dyDescent="0.45">
      <c r="D215" t="s">
        <v>241</v>
      </c>
    </row>
    <row r="216" spans="4:4" x14ac:dyDescent="0.45">
      <c r="D216" t="s">
        <v>242</v>
      </c>
    </row>
    <row r="217" spans="4:4" x14ac:dyDescent="0.45">
      <c r="D217" t="s">
        <v>243</v>
      </c>
    </row>
    <row r="218" spans="4:4" x14ac:dyDescent="0.45">
      <c r="D218" t="s">
        <v>244</v>
      </c>
    </row>
    <row r="219" spans="4:4" x14ac:dyDescent="0.45">
      <c r="D219" t="s">
        <v>245</v>
      </c>
    </row>
    <row r="220" spans="4:4" x14ac:dyDescent="0.45">
      <c r="D220" t="s">
        <v>246</v>
      </c>
    </row>
    <row r="221" spans="4:4" x14ac:dyDescent="0.45">
      <c r="D221" t="s">
        <v>247</v>
      </c>
    </row>
    <row r="222" spans="4:4" x14ac:dyDescent="0.45">
      <c r="D222" t="s">
        <v>248</v>
      </c>
    </row>
    <row r="223" spans="4:4" x14ac:dyDescent="0.45">
      <c r="D223" t="s">
        <v>249</v>
      </c>
    </row>
    <row r="224" spans="4:4" x14ac:dyDescent="0.45">
      <c r="D224" t="s">
        <v>250</v>
      </c>
    </row>
    <row r="225" spans="4:4" x14ac:dyDescent="0.45">
      <c r="D225" t="s">
        <v>251</v>
      </c>
    </row>
    <row r="226" spans="4:4" x14ac:dyDescent="0.45">
      <c r="D226" t="s">
        <v>252</v>
      </c>
    </row>
    <row r="227" spans="4:4" x14ac:dyDescent="0.45">
      <c r="D227" t="s">
        <v>253</v>
      </c>
    </row>
    <row r="228" spans="4:4" x14ac:dyDescent="0.45">
      <c r="D228" t="s">
        <v>254</v>
      </c>
    </row>
    <row r="229" spans="4:4" x14ac:dyDescent="0.45">
      <c r="D229" t="s">
        <v>255</v>
      </c>
    </row>
    <row r="230" spans="4:4" x14ac:dyDescent="0.45">
      <c r="D230" t="s">
        <v>256</v>
      </c>
    </row>
    <row r="231" spans="4:4" x14ac:dyDescent="0.45">
      <c r="D231" t="s">
        <v>257</v>
      </c>
    </row>
    <row r="232" spans="4:4" x14ac:dyDescent="0.45">
      <c r="D232" t="s">
        <v>258</v>
      </c>
    </row>
    <row r="233" spans="4:4" x14ac:dyDescent="0.45">
      <c r="D233" t="s">
        <v>259</v>
      </c>
    </row>
    <row r="234" spans="4:4" x14ac:dyDescent="0.45">
      <c r="D234" t="s">
        <v>260</v>
      </c>
    </row>
    <row r="235" spans="4:4" x14ac:dyDescent="0.45">
      <c r="D235" t="s">
        <v>261</v>
      </c>
    </row>
    <row r="236" spans="4:4" x14ac:dyDescent="0.45">
      <c r="D236" t="s">
        <v>262</v>
      </c>
    </row>
    <row r="237" spans="4:4" x14ac:dyDescent="0.45">
      <c r="D237" t="s">
        <v>263</v>
      </c>
    </row>
    <row r="238" spans="4:4" x14ac:dyDescent="0.45">
      <c r="D238" t="s">
        <v>264</v>
      </c>
    </row>
    <row r="239" spans="4:4" x14ac:dyDescent="0.45">
      <c r="D239" t="s">
        <v>265</v>
      </c>
    </row>
    <row r="240" spans="4:4" x14ac:dyDescent="0.45">
      <c r="D240" t="s">
        <v>266</v>
      </c>
    </row>
    <row r="241" spans="4:4" x14ac:dyDescent="0.45">
      <c r="D241" t="s">
        <v>267</v>
      </c>
    </row>
    <row r="242" spans="4:4" x14ac:dyDescent="0.45">
      <c r="D242" t="s">
        <v>268</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2"/>
  <sheetViews>
    <sheetView topLeftCell="A37" zoomScaleNormal="100" workbookViewId="0">
      <selection activeCell="A38" sqref="A38"/>
    </sheetView>
  </sheetViews>
  <sheetFormatPr defaultRowHeight="18" x14ac:dyDescent="0.45"/>
  <cols>
    <col min="2" max="2" width="20.59765625" customWidth="1"/>
    <col min="3" max="3" width="35.59765625" style="30" customWidth="1"/>
    <col min="5" max="5" width="17.8984375" customWidth="1"/>
    <col min="7" max="7" width="13.19921875" customWidth="1"/>
  </cols>
  <sheetData>
    <row r="2" spans="1:10" ht="117.6" x14ac:dyDescent="0.45">
      <c r="A2" s="13" t="s">
        <v>316</v>
      </c>
      <c r="B2" s="14" t="s">
        <v>317</v>
      </c>
      <c r="C2" s="14" t="s">
        <v>318</v>
      </c>
      <c r="D2" s="14" t="s">
        <v>319</v>
      </c>
      <c r="E2" s="14" t="s">
        <v>320</v>
      </c>
      <c r="F2" s="14" t="s">
        <v>321</v>
      </c>
      <c r="G2" s="15" t="s">
        <v>322</v>
      </c>
      <c r="H2" s="14" t="s">
        <v>323</v>
      </c>
      <c r="I2" s="14" t="s">
        <v>324</v>
      </c>
      <c r="J2" s="16" t="s">
        <v>325</v>
      </c>
    </row>
    <row r="3" spans="1:10" ht="30" customHeight="1" x14ac:dyDescent="0.45">
      <c r="A3" s="43" t="s">
        <v>517</v>
      </c>
      <c r="B3" s="44" t="s">
        <v>518</v>
      </c>
      <c r="C3" s="45" t="s">
        <v>519</v>
      </c>
      <c r="D3" s="46"/>
      <c r="E3" s="47" t="s">
        <v>520</v>
      </c>
      <c r="F3" s="48" t="s">
        <v>310</v>
      </c>
      <c r="G3" s="49" t="s">
        <v>496</v>
      </c>
      <c r="H3" s="44">
        <v>1</v>
      </c>
      <c r="I3" s="44" t="s">
        <v>521</v>
      </c>
      <c r="J3" s="50" t="s">
        <v>485</v>
      </c>
    </row>
    <row r="4" spans="1:10" ht="30" customHeight="1" x14ac:dyDescent="0.45">
      <c r="A4" s="43" t="s">
        <v>466</v>
      </c>
      <c r="B4" s="44" t="s">
        <v>385</v>
      </c>
      <c r="C4" s="45" t="s">
        <v>484</v>
      </c>
      <c r="D4" s="46" t="s">
        <v>485</v>
      </c>
      <c r="E4" s="44" t="s">
        <v>313</v>
      </c>
      <c r="F4" s="48" t="s">
        <v>310</v>
      </c>
      <c r="G4" s="49" t="s">
        <v>486</v>
      </c>
      <c r="H4" s="44">
        <v>3</v>
      </c>
      <c r="I4" s="44" t="s">
        <v>527</v>
      </c>
      <c r="J4" s="51" t="s">
        <v>467</v>
      </c>
    </row>
    <row r="5" spans="1:10" ht="30" customHeight="1" x14ac:dyDescent="0.45">
      <c r="A5" s="43" t="s">
        <v>468</v>
      </c>
      <c r="B5" s="44" t="s">
        <v>385</v>
      </c>
      <c r="C5" s="45" t="s">
        <v>487</v>
      </c>
      <c r="D5" s="46"/>
      <c r="E5" s="44" t="s">
        <v>313</v>
      </c>
      <c r="F5" s="48" t="s">
        <v>310</v>
      </c>
      <c r="G5" s="49" t="s">
        <v>486</v>
      </c>
      <c r="H5" s="44">
        <v>3</v>
      </c>
      <c r="I5" s="44" t="s">
        <v>527</v>
      </c>
      <c r="J5" s="51" t="s">
        <v>467</v>
      </c>
    </row>
    <row r="6" spans="1:10" ht="30" customHeight="1" x14ac:dyDescent="0.45">
      <c r="A6" s="43" t="s">
        <v>469</v>
      </c>
      <c r="B6" s="44" t="s">
        <v>385</v>
      </c>
      <c r="C6" s="45" t="s">
        <v>488</v>
      </c>
      <c r="D6" s="46" t="s">
        <v>485</v>
      </c>
      <c r="E6" s="44" t="s">
        <v>313</v>
      </c>
      <c r="F6" s="48" t="s">
        <v>310</v>
      </c>
      <c r="G6" s="49" t="s">
        <v>486</v>
      </c>
      <c r="H6" s="44">
        <v>3</v>
      </c>
      <c r="I6" s="44" t="s">
        <v>527</v>
      </c>
      <c r="J6" s="51" t="s">
        <v>467</v>
      </c>
    </row>
    <row r="7" spans="1:10" ht="30" customHeight="1" x14ac:dyDescent="0.45">
      <c r="A7" s="43" t="s">
        <v>489</v>
      </c>
      <c r="B7" s="44" t="s">
        <v>490</v>
      </c>
      <c r="C7" s="45" t="s">
        <v>491</v>
      </c>
      <c r="D7" s="52" t="s">
        <v>492</v>
      </c>
      <c r="E7" s="53" t="s">
        <v>493</v>
      </c>
      <c r="F7" s="54" t="s">
        <v>312</v>
      </c>
      <c r="G7" s="49" t="s">
        <v>486</v>
      </c>
      <c r="H7" s="44">
        <v>2</v>
      </c>
      <c r="I7" s="55" t="s">
        <v>528</v>
      </c>
      <c r="J7" s="50" t="s">
        <v>485</v>
      </c>
    </row>
    <row r="8" spans="1:10" ht="30" customHeight="1" x14ac:dyDescent="0.45">
      <c r="A8" s="43" t="s">
        <v>470</v>
      </c>
      <c r="B8" s="44" t="s">
        <v>311</v>
      </c>
      <c r="C8" s="45" t="s">
        <v>494</v>
      </c>
      <c r="D8" s="52" t="s">
        <v>495</v>
      </c>
      <c r="E8" s="53" t="s">
        <v>383</v>
      </c>
      <c r="F8" s="54" t="s">
        <v>310</v>
      </c>
      <c r="G8" s="49" t="s">
        <v>496</v>
      </c>
      <c r="H8" s="44">
        <v>3</v>
      </c>
      <c r="I8" s="55" t="s">
        <v>384</v>
      </c>
      <c r="J8" s="50" t="s">
        <v>485</v>
      </c>
    </row>
    <row r="9" spans="1:10" ht="30" customHeight="1" x14ac:dyDescent="0.45">
      <c r="A9" s="43" t="s">
        <v>471</v>
      </c>
      <c r="B9" s="44" t="s">
        <v>311</v>
      </c>
      <c r="C9" s="45" t="s">
        <v>497</v>
      </c>
      <c r="D9" s="52" t="s">
        <v>498</v>
      </c>
      <c r="E9" s="53" t="s">
        <v>383</v>
      </c>
      <c r="F9" s="54" t="s">
        <v>310</v>
      </c>
      <c r="G9" s="49" t="s">
        <v>496</v>
      </c>
      <c r="H9" s="44">
        <v>3</v>
      </c>
      <c r="I9" s="55" t="s">
        <v>384</v>
      </c>
      <c r="J9" s="50" t="s">
        <v>485</v>
      </c>
    </row>
    <row r="10" spans="1:10" ht="30" customHeight="1" x14ac:dyDescent="0.45">
      <c r="A10" s="43" t="s">
        <v>499</v>
      </c>
      <c r="B10" s="44" t="s">
        <v>500</v>
      </c>
      <c r="C10" s="45" t="s">
        <v>501</v>
      </c>
      <c r="D10" s="46"/>
      <c r="E10" s="53" t="s">
        <v>383</v>
      </c>
      <c r="F10" s="54" t="s">
        <v>310</v>
      </c>
      <c r="G10" s="49" t="s">
        <v>496</v>
      </c>
      <c r="H10" s="44">
        <v>3</v>
      </c>
      <c r="I10" s="44" t="s">
        <v>384</v>
      </c>
      <c r="J10" s="50" t="s">
        <v>485</v>
      </c>
    </row>
    <row r="11" spans="1:10" ht="30" customHeight="1" x14ac:dyDescent="0.45">
      <c r="A11" s="43" t="s">
        <v>522</v>
      </c>
      <c r="B11" s="44" t="s">
        <v>523</v>
      </c>
      <c r="C11" s="45" t="s">
        <v>524</v>
      </c>
      <c r="D11" s="46" t="s">
        <v>525</v>
      </c>
      <c r="E11" s="44" t="s">
        <v>526</v>
      </c>
      <c r="F11" s="48" t="s">
        <v>310</v>
      </c>
      <c r="G11" s="49" t="s">
        <v>496</v>
      </c>
      <c r="H11" s="44">
        <v>2</v>
      </c>
      <c r="I11" s="44" t="s">
        <v>521</v>
      </c>
      <c r="J11" s="51" t="s">
        <v>485</v>
      </c>
    </row>
    <row r="12" spans="1:10" ht="30" customHeight="1" x14ac:dyDescent="0.45">
      <c r="A12" s="43" t="s">
        <v>472</v>
      </c>
      <c r="B12" s="44" t="s">
        <v>502</v>
      </c>
      <c r="C12" s="45" t="s">
        <v>503</v>
      </c>
      <c r="D12" s="52" t="s">
        <v>504</v>
      </c>
      <c r="E12" s="44" t="s">
        <v>505</v>
      </c>
      <c r="F12" s="48" t="s">
        <v>310</v>
      </c>
      <c r="G12" s="49" t="s">
        <v>486</v>
      </c>
      <c r="H12" s="44">
        <v>2</v>
      </c>
      <c r="I12" s="44" t="s">
        <v>528</v>
      </c>
      <c r="J12" s="51" t="s">
        <v>485</v>
      </c>
    </row>
    <row r="13" spans="1:10" ht="30" customHeight="1" x14ac:dyDescent="0.45">
      <c r="A13" s="43" t="s">
        <v>473</v>
      </c>
      <c r="B13" s="44" t="s">
        <v>502</v>
      </c>
      <c r="C13" s="45" t="s">
        <v>506</v>
      </c>
      <c r="D13" s="52" t="s">
        <v>507</v>
      </c>
      <c r="E13" s="44" t="s">
        <v>505</v>
      </c>
      <c r="F13" s="48" t="s">
        <v>310</v>
      </c>
      <c r="G13" s="49" t="s">
        <v>486</v>
      </c>
      <c r="H13" s="44">
        <v>2</v>
      </c>
      <c r="I13" s="44" t="s">
        <v>528</v>
      </c>
      <c r="J13" s="51" t="s">
        <v>485</v>
      </c>
    </row>
    <row r="14" spans="1:10" ht="30" customHeight="1" x14ac:dyDescent="0.45">
      <c r="A14" s="43" t="s">
        <v>474</v>
      </c>
      <c r="B14" s="44" t="s">
        <v>314</v>
      </c>
      <c r="C14" s="45" t="s">
        <v>475</v>
      </c>
      <c r="D14" s="46" t="s">
        <v>508</v>
      </c>
      <c r="E14" s="44" t="s">
        <v>505</v>
      </c>
      <c r="F14" s="48" t="s">
        <v>310</v>
      </c>
      <c r="G14" s="49" t="s">
        <v>486</v>
      </c>
      <c r="H14" s="44">
        <v>2</v>
      </c>
      <c r="I14" s="44" t="s">
        <v>528</v>
      </c>
      <c r="J14" s="50" t="s">
        <v>485</v>
      </c>
    </row>
    <row r="15" spans="1:10" ht="30" customHeight="1" x14ac:dyDescent="0.45">
      <c r="A15" s="43" t="s">
        <v>509</v>
      </c>
      <c r="B15" s="44" t="s">
        <v>490</v>
      </c>
      <c r="C15" s="56" t="s">
        <v>510</v>
      </c>
      <c r="D15" s="46"/>
      <c r="E15" s="53" t="s">
        <v>511</v>
      </c>
      <c r="F15" s="48" t="s">
        <v>315</v>
      </c>
      <c r="G15" s="49" t="s">
        <v>496</v>
      </c>
      <c r="H15" s="44">
        <v>2</v>
      </c>
      <c r="I15" s="44" t="s">
        <v>384</v>
      </c>
      <c r="J15" s="50" t="s">
        <v>485</v>
      </c>
    </row>
    <row r="16" spans="1:10" ht="30" customHeight="1" x14ac:dyDescent="0.45">
      <c r="A16" s="43" t="s">
        <v>512</v>
      </c>
      <c r="B16" s="47" t="s">
        <v>490</v>
      </c>
      <c r="C16" s="56" t="s">
        <v>513</v>
      </c>
      <c r="D16" s="46"/>
      <c r="E16" s="53" t="s">
        <v>511</v>
      </c>
      <c r="F16" s="54" t="s">
        <v>315</v>
      </c>
      <c r="G16" s="49" t="s">
        <v>496</v>
      </c>
      <c r="H16" s="44">
        <v>2</v>
      </c>
      <c r="I16" s="44" t="s">
        <v>384</v>
      </c>
      <c r="J16" s="50" t="s">
        <v>485</v>
      </c>
    </row>
    <row r="17" spans="1:10" ht="30" customHeight="1" x14ac:dyDescent="0.45">
      <c r="A17" s="43" t="s">
        <v>514</v>
      </c>
      <c r="B17" s="44" t="s">
        <v>515</v>
      </c>
      <c r="C17" s="56" t="s">
        <v>516</v>
      </c>
      <c r="D17" s="52"/>
      <c r="E17" s="53" t="s">
        <v>511</v>
      </c>
      <c r="F17" s="54" t="s">
        <v>315</v>
      </c>
      <c r="G17" s="49" t="s">
        <v>496</v>
      </c>
      <c r="H17" s="44">
        <v>2</v>
      </c>
      <c r="I17" s="44" t="s">
        <v>384</v>
      </c>
      <c r="J17" s="50" t="s">
        <v>485</v>
      </c>
    </row>
    <row r="18" spans="1:10" ht="30" customHeight="1" x14ac:dyDescent="0.45">
      <c r="A18" s="43" t="s">
        <v>529</v>
      </c>
      <c r="B18" s="44" t="s">
        <v>530</v>
      </c>
      <c r="C18" s="45" t="s">
        <v>531</v>
      </c>
      <c r="D18" s="52" t="s">
        <v>532</v>
      </c>
      <c r="E18" s="53" t="s">
        <v>533</v>
      </c>
      <c r="F18" s="54" t="s">
        <v>312</v>
      </c>
      <c r="G18" s="49" t="s">
        <v>496</v>
      </c>
      <c r="H18" s="44">
        <v>4</v>
      </c>
      <c r="I18" s="44" t="s">
        <v>521</v>
      </c>
      <c r="J18" s="50" t="s">
        <v>485</v>
      </c>
    </row>
    <row r="19" spans="1:10" ht="30" customHeight="1" x14ac:dyDescent="0.45">
      <c r="A19" s="43" t="s">
        <v>534</v>
      </c>
      <c r="B19" s="44" t="s">
        <v>535</v>
      </c>
      <c r="C19" s="45" t="s">
        <v>536</v>
      </c>
      <c r="D19" s="52" t="s">
        <v>532</v>
      </c>
      <c r="E19" s="53" t="s">
        <v>533</v>
      </c>
      <c r="F19" s="54" t="s">
        <v>312</v>
      </c>
      <c r="G19" s="49" t="s">
        <v>496</v>
      </c>
      <c r="H19" s="44">
        <v>4</v>
      </c>
      <c r="I19" s="44" t="s">
        <v>521</v>
      </c>
      <c r="J19" s="50" t="s">
        <v>485</v>
      </c>
    </row>
    <row r="20" spans="1:10" ht="30" customHeight="1" x14ac:dyDescent="0.45">
      <c r="A20" s="43" t="s">
        <v>537</v>
      </c>
      <c r="B20" s="44" t="s">
        <v>538</v>
      </c>
      <c r="C20" s="45" t="s">
        <v>539</v>
      </c>
      <c r="D20" s="46" t="s">
        <v>540</v>
      </c>
      <c r="E20" s="53" t="s">
        <v>541</v>
      </c>
      <c r="F20" s="54" t="s">
        <v>312</v>
      </c>
      <c r="G20" s="49" t="s">
        <v>496</v>
      </c>
      <c r="H20" s="44">
        <v>3</v>
      </c>
      <c r="I20" s="57" t="s">
        <v>542</v>
      </c>
      <c r="J20" s="50" t="s">
        <v>543</v>
      </c>
    </row>
    <row r="21" spans="1:10" ht="30" customHeight="1" x14ac:dyDescent="0.45">
      <c r="A21" s="43" t="s">
        <v>544</v>
      </c>
      <c r="B21" s="44" t="s">
        <v>538</v>
      </c>
      <c r="C21" s="45" t="s">
        <v>545</v>
      </c>
      <c r="D21" s="52" t="s">
        <v>540</v>
      </c>
      <c r="E21" s="53" t="s">
        <v>541</v>
      </c>
      <c r="F21" s="54" t="s">
        <v>312</v>
      </c>
      <c r="G21" s="49" t="s">
        <v>496</v>
      </c>
      <c r="H21" s="44">
        <v>3</v>
      </c>
      <c r="I21" s="44" t="s">
        <v>542</v>
      </c>
      <c r="J21" s="50" t="s">
        <v>543</v>
      </c>
    </row>
    <row r="22" spans="1:10" ht="30" customHeight="1" x14ac:dyDescent="0.45">
      <c r="A22" s="43" t="s">
        <v>546</v>
      </c>
      <c r="B22" s="44" t="s">
        <v>538</v>
      </c>
      <c r="C22" s="45" t="s">
        <v>547</v>
      </c>
      <c r="D22" s="58" t="s">
        <v>540</v>
      </c>
      <c r="E22" s="53" t="s">
        <v>541</v>
      </c>
      <c r="F22" s="54" t="s">
        <v>312</v>
      </c>
      <c r="G22" s="49" t="s">
        <v>496</v>
      </c>
      <c r="H22" s="44">
        <v>3</v>
      </c>
      <c r="I22" s="44" t="s">
        <v>542</v>
      </c>
      <c r="J22" s="50" t="s">
        <v>543</v>
      </c>
    </row>
    <row r="23" spans="1:10" ht="30" customHeight="1" x14ac:dyDescent="0.45">
      <c r="A23" s="43" t="s">
        <v>548</v>
      </c>
      <c r="B23" s="44" t="s">
        <v>538</v>
      </c>
      <c r="C23" s="45" t="s">
        <v>549</v>
      </c>
      <c r="D23" s="59" t="s">
        <v>540</v>
      </c>
      <c r="E23" s="53" t="s">
        <v>541</v>
      </c>
      <c r="F23" s="54" t="s">
        <v>312</v>
      </c>
      <c r="G23" s="49" t="s">
        <v>496</v>
      </c>
      <c r="H23" s="44">
        <v>3</v>
      </c>
      <c r="I23" s="44" t="s">
        <v>542</v>
      </c>
      <c r="J23" s="50" t="s">
        <v>543</v>
      </c>
    </row>
    <row r="24" spans="1:10" ht="30" customHeight="1" x14ac:dyDescent="0.45">
      <c r="A24" s="43" t="s">
        <v>550</v>
      </c>
      <c r="B24" s="44" t="s">
        <v>551</v>
      </c>
      <c r="C24" s="45" t="s">
        <v>552</v>
      </c>
      <c r="D24" s="46" t="s">
        <v>553</v>
      </c>
      <c r="E24" s="53" t="s">
        <v>554</v>
      </c>
      <c r="F24" s="54" t="s">
        <v>310</v>
      </c>
      <c r="G24" s="49" t="s">
        <v>496</v>
      </c>
      <c r="H24" s="44">
        <v>2</v>
      </c>
      <c r="I24" s="44" t="s">
        <v>384</v>
      </c>
      <c r="J24" s="50" t="s">
        <v>555</v>
      </c>
    </row>
    <row r="25" spans="1:10" ht="30" customHeight="1" x14ac:dyDescent="0.45">
      <c r="A25" s="43" t="s">
        <v>556</v>
      </c>
      <c r="B25" s="44" t="s">
        <v>314</v>
      </c>
      <c r="C25" s="45" t="s">
        <v>557</v>
      </c>
      <c r="D25" s="46" t="s">
        <v>558</v>
      </c>
      <c r="E25" s="53" t="s">
        <v>559</v>
      </c>
      <c r="F25" s="54" t="s">
        <v>310</v>
      </c>
      <c r="G25" s="49" t="s">
        <v>496</v>
      </c>
      <c r="H25" s="44">
        <v>2</v>
      </c>
      <c r="I25" s="44" t="s">
        <v>528</v>
      </c>
      <c r="J25" s="50" t="s">
        <v>560</v>
      </c>
    </row>
    <row r="26" spans="1:10" ht="30" customHeight="1" x14ac:dyDescent="0.45">
      <c r="A26" s="43" t="s">
        <v>561</v>
      </c>
      <c r="B26" s="44" t="s">
        <v>314</v>
      </c>
      <c r="C26" s="45" t="s">
        <v>562</v>
      </c>
      <c r="D26" s="52" t="s">
        <v>558</v>
      </c>
      <c r="E26" s="53" t="s">
        <v>559</v>
      </c>
      <c r="F26" s="54" t="s">
        <v>310</v>
      </c>
      <c r="G26" s="49" t="s">
        <v>496</v>
      </c>
      <c r="H26" s="44">
        <v>2</v>
      </c>
      <c r="I26" s="44" t="s">
        <v>528</v>
      </c>
      <c r="J26" s="50" t="s">
        <v>563</v>
      </c>
    </row>
    <row r="27" spans="1:10" ht="30" customHeight="1" x14ac:dyDescent="0.45">
      <c r="A27" s="43" t="s">
        <v>564</v>
      </c>
      <c r="B27" s="44" t="s">
        <v>314</v>
      </c>
      <c r="C27" s="45" t="s">
        <v>565</v>
      </c>
      <c r="D27" s="46" t="s">
        <v>558</v>
      </c>
      <c r="E27" s="53" t="s">
        <v>559</v>
      </c>
      <c r="F27" s="54" t="s">
        <v>310</v>
      </c>
      <c r="G27" s="49" t="s">
        <v>496</v>
      </c>
      <c r="H27" s="44">
        <v>2</v>
      </c>
      <c r="I27" s="44" t="s">
        <v>528</v>
      </c>
      <c r="J27" s="50" t="s">
        <v>566</v>
      </c>
    </row>
    <row r="28" spans="1:10" ht="30" customHeight="1" x14ac:dyDescent="0.45">
      <c r="A28" s="43" t="s">
        <v>567</v>
      </c>
      <c r="B28" s="60" t="s">
        <v>314</v>
      </c>
      <c r="C28" s="61" t="s">
        <v>568</v>
      </c>
      <c r="D28" s="62" t="s">
        <v>558</v>
      </c>
      <c r="E28" s="53" t="s">
        <v>559</v>
      </c>
      <c r="F28" s="54" t="s">
        <v>310</v>
      </c>
      <c r="G28" s="49" t="s">
        <v>496</v>
      </c>
      <c r="H28" s="63">
        <v>2</v>
      </c>
      <c r="I28" s="64" t="s">
        <v>528</v>
      </c>
      <c r="J28" s="65" t="s">
        <v>569</v>
      </c>
    </row>
    <row r="29" spans="1:10" ht="30" customHeight="1" x14ac:dyDescent="0.45">
      <c r="A29" s="43" t="s">
        <v>570</v>
      </c>
      <c r="B29" s="66" t="s">
        <v>571</v>
      </c>
      <c r="C29" s="67" t="s">
        <v>572</v>
      </c>
      <c r="D29" s="68" t="s">
        <v>573</v>
      </c>
      <c r="E29" s="53" t="s">
        <v>574</v>
      </c>
      <c r="F29" s="54" t="s">
        <v>312</v>
      </c>
      <c r="G29" s="49" t="s">
        <v>496</v>
      </c>
      <c r="H29" s="63">
        <v>3</v>
      </c>
      <c r="I29" s="69" t="s">
        <v>575</v>
      </c>
      <c r="J29" s="70" t="s">
        <v>576</v>
      </c>
    </row>
    <row r="30" spans="1:10" ht="30" customHeight="1" x14ac:dyDescent="0.45">
      <c r="A30" s="43" t="s">
        <v>577</v>
      </c>
      <c r="B30" s="66" t="s">
        <v>571</v>
      </c>
      <c r="C30" s="67" t="s">
        <v>578</v>
      </c>
      <c r="D30" s="68" t="s">
        <v>573</v>
      </c>
      <c r="E30" s="53" t="s">
        <v>574</v>
      </c>
      <c r="F30" s="54" t="s">
        <v>312</v>
      </c>
      <c r="G30" s="49" t="s">
        <v>496</v>
      </c>
      <c r="H30" s="63">
        <v>3</v>
      </c>
      <c r="I30" s="69" t="s">
        <v>575</v>
      </c>
      <c r="J30" s="70" t="s">
        <v>579</v>
      </c>
    </row>
    <row r="31" spans="1:10" ht="30" customHeight="1" x14ac:dyDescent="0.45">
      <c r="A31" s="43" t="s">
        <v>580</v>
      </c>
      <c r="B31" s="66" t="s">
        <v>571</v>
      </c>
      <c r="C31" s="67" t="s">
        <v>581</v>
      </c>
      <c r="D31" s="68" t="s">
        <v>573</v>
      </c>
      <c r="E31" s="53" t="s">
        <v>574</v>
      </c>
      <c r="F31" s="54" t="s">
        <v>312</v>
      </c>
      <c r="G31" s="49" t="s">
        <v>496</v>
      </c>
      <c r="H31" s="63">
        <v>3</v>
      </c>
      <c r="I31" s="69" t="s">
        <v>575</v>
      </c>
      <c r="J31" s="70" t="s">
        <v>582</v>
      </c>
    </row>
    <row r="32" spans="1:10" ht="30" customHeight="1" x14ac:dyDescent="0.45">
      <c r="A32" s="43" t="s">
        <v>583</v>
      </c>
      <c r="B32" s="66" t="s">
        <v>571</v>
      </c>
      <c r="C32" s="67" t="s">
        <v>584</v>
      </c>
      <c r="D32" s="68" t="s">
        <v>573</v>
      </c>
      <c r="E32" s="53" t="s">
        <v>574</v>
      </c>
      <c r="F32" s="54" t="s">
        <v>312</v>
      </c>
      <c r="G32" s="49" t="s">
        <v>496</v>
      </c>
      <c r="H32" s="63">
        <v>3</v>
      </c>
      <c r="I32" s="69" t="s">
        <v>575</v>
      </c>
      <c r="J32" s="70" t="s">
        <v>585</v>
      </c>
    </row>
    <row r="33" spans="1:10" ht="30" customHeight="1" x14ac:dyDescent="0.45">
      <c r="A33" s="43" t="s">
        <v>586</v>
      </c>
      <c r="B33" s="44" t="s">
        <v>587</v>
      </c>
      <c r="C33" s="45" t="s">
        <v>588</v>
      </c>
      <c r="D33" s="71" t="s">
        <v>589</v>
      </c>
      <c r="E33" s="53" t="s">
        <v>590</v>
      </c>
      <c r="F33" s="54" t="s">
        <v>310</v>
      </c>
      <c r="G33" s="49" t="s">
        <v>496</v>
      </c>
      <c r="H33" s="63">
        <v>4</v>
      </c>
      <c r="I33" s="44" t="s">
        <v>384</v>
      </c>
      <c r="J33" s="72" t="s">
        <v>485</v>
      </c>
    </row>
    <row r="34" spans="1:10" ht="30" customHeight="1" x14ac:dyDescent="0.45">
      <c r="A34" s="43" t="s">
        <v>591</v>
      </c>
      <c r="B34" s="44" t="s">
        <v>587</v>
      </c>
      <c r="C34" s="45" t="s">
        <v>592</v>
      </c>
      <c r="D34" s="71" t="s">
        <v>589</v>
      </c>
      <c r="E34" s="53" t="s">
        <v>590</v>
      </c>
      <c r="F34" s="54" t="s">
        <v>310</v>
      </c>
      <c r="G34" s="49" t="s">
        <v>496</v>
      </c>
      <c r="H34" s="63">
        <v>4</v>
      </c>
      <c r="I34" s="44" t="s">
        <v>384</v>
      </c>
      <c r="J34" s="72" t="s">
        <v>485</v>
      </c>
    </row>
    <row r="35" spans="1:10" ht="30" customHeight="1" x14ac:dyDescent="0.45">
      <c r="A35" s="43" t="s">
        <v>593</v>
      </c>
      <c r="B35" s="44" t="s">
        <v>587</v>
      </c>
      <c r="C35" s="45" t="s">
        <v>594</v>
      </c>
      <c r="D35" s="71" t="s">
        <v>589</v>
      </c>
      <c r="E35" s="53" t="s">
        <v>590</v>
      </c>
      <c r="F35" s="54" t="s">
        <v>310</v>
      </c>
      <c r="G35" s="49" t="s">
        <v>496</v>
      </c>
      <c r="H35" s="63">
        <v>4</v>
      </c>
      <c r="I35" s="44" t="s">
        <v>384</v>
      </c>
      <c r="J35" s="72" t="s">
        <v>485</v>
      </c>
    </row>
    <row r="36" spans="1:10" ht="30" customHeight="1" x14ac:dyDescent="0.45">
      <c r="A36" s="43" t="s">
        <v>595</v>
      </c>
      <c r="B36" s="31" t="s">
        <v>596</v>
      </c>
      <c r="C36" s="73" t="s">
        <v>597</v>
      </c>
      <c r="D36" s="46" t="s">
        <v>598</v>
      </c>
      <c r="E36" s="53" t="s">
        <v>599</v>
      </c>
      <c r="F36" s="54" t="s">
        <v>312</v>
      </c>
      <c r="G36" s="49" t="s">
        <v>496</v>
      </c>
      <c r="H36" s="63">
        <v>2</v>
      </c>
      <c r="I36" s="44" t="s">
        <v>528</v>
      </c>
      <c r="J36" s="72" t="s">
        <v>600</v>
      </c>
    </row>
    <row r="37" spans="1:10" ht="30" customHeight="1" x14ac:dyDescent="0.45">
      <c r="A37" s="43" t="s">
        <v>601</v>
      </c>
      <c r="B37" s="31" t="s">
        <v>602</v>
      </c>
      <c r="C37" s="73" t="s">
        <v>603</v>
      </c>
      <c r="D37" s="71" t="s">
        <v>604</v>
      </c>
      <c r="E37" s="53" t="s">
        <v>599</v>
      </c>
      <c r="F37" s="54" t="s">
        <v>312</v>
      </c>
      <c r="G37" s="74" t="s">
        <v>496</v>
      </c>
      <c r="H37" s="63">
        <v>2</v>
      </c>
      <c r="I37" s="60" t="s">
        <v>528</v>
      </c>
      <c r="J37" s="72" t="s">
        <v>605</v>
      </c>
    </row>
    <row r="38" spans="1:10" ht="30" customHeight="1" x14ac:dyDescent="0.45">
      <c r="A38" s="43" t="s">
        <v>730</v>
      </c>
      <c r="B38" s="31" t="s">
        <v>731</v>
      </c>
      <c r="C38" s="32" t="s">
        <v>732</v>
      </c>
      <c r="D38" s="71" t="s">
        <v>733</v>
      </c>
      <c r="E38" s="53" t="s">
        <v>599</v>
      </c>
      <c r="F38" s="98" t="s">
        <v>312</v>
      </c>
      <c r="G38" s="49" t="s">
        <v>496</v>
      </c>
      <c r="H38" s="63">
        <v>3</v>
      </c>
      <c r="I38" s="31" t="s">
        <v>528</v>
      </c>
      <c r="J38" s="33" t="s">
        <v>734</v>
      </c>
    </row>
    <row r="39" spans="1:10" ht="30" customHeight="1" x14ac:dyDescent="0.45">
      <c r="A39" s="43" t="s">
        <v>606</v>
      </c>
      <c r="B39" s="60" t="s">
        <v>607</v>
      </c>
      <c r="C39" s="73" t="s">
        <v>608</v>
      </c>
      <c r="D39" s="75" t="s">
        <v>609</v>
      </c>
      <c r="E39" s="53" t="s">
        <v>610</v>
      </c>
      <c r="F39" s="54" t="s">
        <v>310</v>
      </c>
      <c r="G39" s="74" t="s">
        <v>496</v>
      </c>
      <c r="H39" s="63">
        <v>4</v>
      </c>
      <c r="I39" s="60" t="s">
        <v>384</v>
      </c>
      <c r="J39" s="72" t="s">
        <v>611</v>
      </c>
    </row>
    <row r="40" spans="1:10" ht="30" customHeight="1" x14ac:dyDescent="0.45">
      <c r="A40" s="43" t="s">
        <v>612</v>
      </c>
      <c r="B40" s="60" t="s">
        <v>613</v>
      </c>
      <c r="C40" s="73" t="s">
        <v>614</v>
      </c>
      <c r="D40" s="75" t="s">
        <v>609</v>
      </c>
      <c r="E40" s="53" t="s">
        <v>610</v>
      </c>
      <c r="F40" s="54" t="s">
        <v>310</v>
      </c>
      <c r="G40" s="74" t="s">
        <v>496</v>
      </c>
      <c r="H40" s="63">
        <v>4</v>
      </c>
      <c r="I40" s="60" t="s">
        <v>384</v>
      </c>
      <c r="J40" s="72" t="s">
        <v>611</v>
      </c>
    </row>
    <row r="41" spans="1:10" ht="30" customHeight="1" x14ac:dyDescent="0.45">
      <c r="A41" s="43" t="s">
        <v>615</v>
      </c>
      <c r="B41" s="60" t="s">
        <v>616</v>
      </c>
      <c r="C41" s="73" t="s">
        <v>617</v>
      </c>
      <c r="D41" s="75" t="s">
        <v>609</v>
      </c>
      <c r="E41" s="53" t="s">
        <v>610</v>
      </c>
      <c r="F41" s="54" t="s">
        <v>310</v>
      </c>
      <c r="G41" s="74" t="s">
        <v>496</v>
      </c>
      <c r="H41" s="63">
        <v>4</v>
      </c>
      <c r="I41" s="60" t="s">
        <v>384</v>
      </c>
      <c r="J41" s="72" t="s">
        <v>611</v>
      </c>
    </row>
    <row r="42" spans="1:10" ht="30" customHeight="1" x14ac:dyDescent="0.45">
      <c r="A42" s="43" t="s">
        <v>618</v>
      </c>
      <c r="B42" s="60" t="s">
        <v>619</v>
      </c>
      <c r="C42" s="73" t="s">
        <v>620</v>
      </c>
      <c r="D42" s="75" t="s">
        <v>609</v>
      </c>
      <c r="E42" s="53" t="s">
        <v>610</v>
      </c>
      <c r="F42" s="54" t="s">
        <v>310</v>
      </c>
      <c r="G42" s="74" t="s">
        <v>496</v>
      </c>
      <c r="H42" s="63">
        <v>4</v>
      </c>
      <c r="I42" s="60" t="s">
        <v>384</v>
      </c>
      <c r="J42" s="72" t="s">
        <v>611</v>
      </c>
    </row>
    <row r="43" spans="1:10" ht="30" customHeight="1" x14ac:dyDescent="0.45">
      <c r="A43" s="43" t="s">
        <v>621</v>
      </c>
      <c r="B43" s="60" t="s">
        <v>622</v>
      </c>
      <c r="C43" s="73" t="s">
        <v>623</v>
      </c>
      <c r="D43" s="75" t="s">
        <v>624</v>
      </c>
      <c r="E43" s="53" t="s">
        <v>625</v>
      </c>
      <c r="F43" s="54" t="s">
        <v>310</v>
      </c>
      <c r="G43" s="74" t="s">
        <v>496</v>
      </c>
      <c r="H43" s="63">
        <v>5</v>
      </c>
      <c r="I43" s="60" t="s">
        <v>384</v>
      </c>
      <c r="J43" s="72" t="s">
        <v>485</v>
      </c>
    </row>
    <row r="44" spans="1:10" ht="30" customHeight="1" x14ac:dyDescent="0.45">
      <c r="A44" s="43" t="s">
        <v>626</v>
      </c>
      <c r="B44" s="60" t="s">
        <v>622</v>
      </c>
      <c r="C44" s="73" t="s">
        <v>627</v>
      </c>
      <c r="D44" s="75" t="s">
        <v>624</v>
      </c>
      <c r="E44" s="53" t="s">
        <v>625</v>
      </c>
      <c r="F44" s="54" t="s">
        <v>310</v>
      </c>
      <c r="G44" s="74" t="s">
        <v>496</v>
      </c>
      <c r="H44" s="63">
        <v>5</v>
      </c>
      <c r="I44" s="60" t="s">
        <v>384</v>
      </c>
      <c r="J44" s="72" t="s">
        <v>485</v>
      </c>
    </row>
    <row r="45" spans="1:10" ht="30" customHeight="1" x14ac:dyDescent="0.45">
      <c r="A45" s="43" t="s">
        <v>628</v>
      </c>
      <c r="B45" s="31" t="s">
        <v>622</v>
      </c>
      <c r="C45" s="32" t="s">
        <v>629</v>
      </c>
      <c r="D45" s="75" t="s">
        <v>624</v>
      </c>
      <c r="E45" s="53" t="s">
        <v>625</v>
      </c>
      <c r="F45" s="54" t="s">
        <v>310</v>
      </c>
      <c r="G45" s="74" t="s">
        <v>496</v>
      </c>
      <c r="H45" s="63">
        <v>5</v>
      </c>
      <c r="I45" s="60" t="s">
        <v>384</v>
      </c>
      <c r="J45" s="72" t="s">
        <v>485</v>
      </c>
    </row>
    <row r="46" spans="1:10" ht="30" customHeight="1" x14ac:dyDescent="0.45">
      <c r="A46" s="43" t="s">
        <v>630</v>
      </c>
      <c r="B46" s="76" t="s">
        <v>622</v>
      </c>
      <c r="C46" s="77" t="s">
        <v>631</v>
      </c>
      <c r="D46" s="78" t="s">
        <v>624</v>
      </c>
      <c r="E46" s="53" t="s">
        <v>625</v>
      </c>
      <c r="F46" s="54" t="s">
        <v>310</v>
      </c>
      <c r="G46" s="79" t="s">
        <v>496</v>
      </c>
      <c r="H46" s="63">
        <v>5</v>
      </c>
      <c r="I46" s="80" t="s">
        <v>384</v>
      </c>
      <c r="J46" s="81" t="s">
        <v>485</v>
      </c>
    </row>
    <row r="47" spans="1:10" ht="30" customHeight="1" x14ac:dyDescent="0.45">
      <c r="A47" s="43" t="s">
        <v>632</v>
      </c>
      <c r="B47" s="80" t="s">
        <v>622</v>
      </c>
      <c r="C47" s="77" t="s">
        <v>633</v>
      </c>
      <c r="D47" s="78" t="s">
        <v>624</v>
      </c>
      <c r="E47" s="53" t="s">
        <v>625</v>
      </c>
      <c r="F47" s="54" t="s">
        <v>310</v>
      </c>
      <c r="G47" s="79" t="s">
        <v>496</v>
      </c>
      <c r="H47" s="63">
        <v>5</v>
      </c>
      <c r="I47" s="80" t="s">
        <v>384</v>
      </c>
      <c r="J47" s="81" t="s">
        <v>485</v>
      </c>
    </row>
    <row r="48" spans="1:10" ht="30" customHeight="1" x14ac:dyDescent="0.45">
      <c r="A48" s="43" t="s">
        <v>634</v>
      </c>
      <c r="B48" s="76" t="s">
        <v>635</v>
      </c>
      <c r="C48" s="77" t="s">
        <v>636</v>
      </c>
      <c r="D48" s="82" t="s">
        <v>637</v>
      </c>
      <c r="E48" s="53" t="s">
        <v>638</v>
      </c>
      <c r="F48" s="54" t="s">
        <v>310</v>
      </c>
      <c r="G48" s="79" t="s">
        <v>496</v>
      </c>
      <c r="H48" s="63">
        <v>5</v>
      </c>
      <c r="I48" s="80" t="s">
        <v>384</v>
      </c>
      <c r="J48" s="72" t="s">
        <v>639</v>
      </c>
    </row>
    <row r="49" spans="1:10" ht="30" customHeight="1" x14ac:dyDescent="0.45">
      <c r="A49" s="43" t="s">
        <v>640</v>
      </c>
      <c r="B49" s="44" t="s">
        <v>641</v>
      </c>
      <c r="C49" s="45" t="s">
        <v>642</v>
      </c>
      <c r="D49" s="46" t="s">
        <v>637</v>
      </c>
      <c r="E49" s="53" t="s">
        <v>638</v>
      </c>
      <c r="F49" s="54" t="s">
        <v>310</v>
      </c>
      <c r="G49" s="49" t="s">
        <v>496</v>
      </c>
      <c r="H49" s="63">
        <v>5</v>
      </c>
      <c r="I49" s="44" t="s">
        <v>384</v>
      </c>
      <c r="J49" s="72" t="s">
        <v>643</v>
      </c>
    </row>
    <row r="50" spans="1:10" ht="30" customHeight="1" x14ac:dyDescent="0.45">
      <c r="A50" s="43" t="s">
        <v>644</v>
      </c>
      <c r="B50" s="44" t="s">
        <v>645</v>
      </c>
      <c r="C50" s="45" t="s">
        <v>646</v>
      </c>
      <c r="D50" s="46" t="s">
        <v>647</v>
      </c>
      <c r="E50" s="53" t="s">
        <v>648</v>
      </c>
      <c r="F50" s="54" t="s">
        <v>310</v>
      </c>
      <c r="G50" s="49" t="s">
        <v>496</v>
      </c>
      <c r="H50" s="63">
        <v>4</v>
      </c>
      <c r="I50" s="44" t="s">
        <v>542</v>
      </c>
      <c r="J50" s="70" t="s">
        <v>485</v>
      </c>
    </row>
    <row r="51" spans="1:10" ht="30" customHeight="1" x14ac:dyDescent="0.45">
      <c r="A51" s="43" t="s">
        <v>649</v>
      </c>
      <c r="B51" s="31" t="s">
        <v>645</v>
      </c>
      <c r="C51" s="32" t="s">
        <v>650</v>
      </c>
      <c r="D51" s="75" t="s">
        <v>647</v>
      </c>
      <c r="E51" s="53" t="s">
        <v>648</v>
      </c>
      <c r="F51" s="54" t="s">
        <v>310</v>
      </c>
      <c r="G51" s="49" t="s">
        <v>496</v>
      </c>
      <c r="H51" s="63">
        <v>4</v>
      </c>
      <c r="I51" s="44" t="s">
        <v>542</v>
      </c>
      <c r="J51" s="72" t="s">
        <v>485</v>
      </c>
    </row>
    <row r="52" spans="1:10" ht="30" customHeight="1" x14ac:dyDescent="0.45">
      <c r="A52" s="83" t="s">
        <v>651</v>
      </c>
      <c r="B52" s="60" t="s">
        <v>645</v>
      </c>
      <c r="C52" s="73" t="s">
        <v>652</v>
      </c>
      <c r="D52" s="75" t="s">
        <v>647</v>
      </c>
      <c r="E52" s="53" t="s">
        <v>648</v>
      </c>
      <c r="F52" s="54" t="s">
        <v>310</v>
      </c>
      <c r="G52" s="49" t="s">
        <v>496</v>
      </c>
      <c r="H52" s="63">
        <v>4</v>
      </c>
      <c r="I52" s="60" t="s">
        <v>542</v>
      </c>
      <c r="J52" s="50" t="s">
        <v>485</v>
      </c>
    </row>
    <row r="53" spans="1:10" ht="30" customHeight="1" x14ac:dyDescent="0.45">
      <c r="A53" s="83" t="s">
        <v>653</v>
      </c>
      <c r="B53" s="60" t="s">
        <v>645</v>
      </c>
      <c r="C53" s="73" t="s">
        <v>654</v>
      </c>
      <c r="D53" s="75" t="s">
        <v>647</v>
      </c>
      <c r="E53" s="53" t="s">
        <v>648</v>
      </c>
      <c r="F53" s="54" t="s">
        <v>310</v>
      </c>
      <c r="G53" s="49" t="s">
        <v>496</v>
      </c>
      <c r="H53" s="63">
        <v>4</v>
      </c>
      <c r="I53" s="60" t="s">
        <v>542</v>
      </c>
      <c r="J53" s="50" t="s">
        <v>485</v>
      </c>
    </row>
    <row r="54" spans="1:10" ht="30" customHeight="1" x14ac:dyDescent="0.45">
      <c r="A54" s="83" t="s">
        <v>655</v>
      </c>
      <c r="B54" s="60" t="s">
        <v>656</v>
      </c>
      <c r="C54" s="73" t="s">
        <v>657</v>
      </c>
      <c r="D54" s="75" t="s">
        <v>658</v>
      </c>
      <c r="E54" s="53" t="s">
        <v>659</v>
      </c>
      <c r="F54" s="54" t="s">
        <v>310</v>
      </c>
      <c r="G54" s="49" t="s">
        <v>496</v>
      </c>
      <c r="H54" s="63">
        <v>6</v>
      </c>
      <c r="I54" s="60" t="s">
        <v>542</v>
      </c>
      <c r="J54" s="50" t="s">
        <v>660</v>
      </c>
    </row>
    <row r="55" spans="1:10" ht="30" customHeight="1" x14ac:dyDescent="0.45">
      <c r="A55" s="83" t="s">
        <v>661</v>
      </c>
      <c r="B55" s="53" t="s">
        <v>662</v>
      </c>
      <c r="C55" s="73" t="s">
        <v>663</v>
      </c>
      <c r="D55" s="75" t="s">
        <v>658</v>
      </c>
      <c r="E55" s="53" t="s">
        <v>659</v>
      </c>
      <c r="F55" s="54" t="s">
        <v>310</v>
      </c>
      <c r="G55" s="49" t="s">
        <v>496</v>
      </c>
      <c r="H55" s="63">
        <v>6</v>
      </c>
      <c r="I55" s="60" t="s">
        <v>542</v>
      </c>
      <c r="J55" s="72" t="s">
        <v>664</v>
      </c>
    </row>
    <row r="56" spans="1:10" ht="30" customHeight="1" x14ac:dyDescent="0.45">
      <c r="A56" s="83" t="s">
        <v>665</v>
      </c>
      <c r="B56" s="53" t="s">
        <v>662</v>
      </c>
      <c r="C56" s="84" t="s">
        <v>666</v>
      </c>
      <c r="D56" s="75" t="s">
        <v>658</v>
      </c>
      <c r="E56" s="53" t="s">
        <v>659</v>
      </c>
      <c r="F56" s="54" t="s">
        <v>310</v>
      </c>
      <c r="G56" s="49" t="s">
        <v>496</v>
      </c>
      <c r="H56" s="63">
        <v>6</v>
      </c>
      <c r="I56" s="60" t="s">
        <v>542</v>
      </c>
      <c r="J56" s="72" t="s">
        <v>667</v>
      </c>
    </row>
    <row r="57" spans="1:10" ht="30" customHeight="1" x14ac:dyDescent="0.45">
      <c r="A57" s="83" t="s">
        <v>668</v>
      </c>
      <c r="B57" s="60" t="s">
        <v>669</v>
      </c>
      <c r="C57" s="73" t="s">
        <v>670</v>
      </c>
      <c r="D57" s="75" t="s">
        <v>671</v>
      </c>
      <c r="E57" s="44" t="s">
        <v>672</v>
      </c>
      <c r="F57" s="48" t="s">
        <v>310</v>
      </c>
      <c r="G57" s="49" t="s">
        <v>486</v>
      </c>
      <c r="H57" s="63">
        <v>4</v>
      </c>
      <c r="I57" s="60" t="s">
        <v>542</v>
      </c>
      <c r="J57" s="50" t="s">
        <v>673</v>
      </c>
    </row>
    <row r="58" spans="1:10" ht="30" customHeight="1" x14ac:dyDescent="0.45">
      <c r="A58" s="83" t="s">
        <v>674</v>
      </c>
      <c r="B58" s="60" t="s">
        <v>669</v>
      </c>
      <c r="C58" s="73" t="s">
        <v>675</v>
      </c>
      <c r="D58" s="75" t="s">
        <v>676</v>
      </c>
      <c r="E58" s="44" t="s">
        <v>672</v>
      </c>
      <c r="F58" s="48" t="s">
        <v>310</v>
      </c>
      <c r="G58" s="49" t="s">
        <v>486</v>
      </c>
      <c r="H58" s="63">
        <v>4</v>
      </c>
      <c r="I58" s="60" t="s">
        <v>542</v>
      </c>
      <c r="J58" s="50" t="s">
        <v>677</v>
      </c>
    </row>
    <row r="59" spans="1:10" ht="30" customHeight="1" x14ac:dyDescent="0.45">
      <c r="A59" s="83" t="s">
        <v>678</v>
      </c>
      <c r="B59" s="60" t="s">
        <v>669</v>
      </c>
      <c r="C59" s="73" t="s">
        <v>679</v>
      </c>
      <c r="D59" s="75" t="s">
        <v>680</v>
      </c>
      <c r="E59" s="44" t="s">
        <v>672</v>
      </c>
      <c r="F59" s="48" t="s">
        <v>310</v>
      </c>
      <c r="G59" s="49" t="s">
        <v>486</v>
      </c>
      <c r="H59" s="63">
        <v>4</v>
      </c>
      <c r="I59" s="60" t="s">
        <v>542</v>
      </c>
      <c r="J59" s="50" t="s">
        <v>673</v>
      </c>
    </row>
    <row r="60" spans="1:10" ht="30" customHeight="1" x14ac:dyDescent="0.45">
      <c r="A60" s="83" t="s">
        <v>681</v>
      </c>
      <c r="B60" s="60" t="s">
        <v>669</v>
      </c>
      <c r="C60" s="73" t="s">
        <v>682</v>
      </c>
      <c r="D60" s="75" t="s">
        <v>683</v>
      </c>
      <c r="E60" s="44" t="s">
        <v>672</v>
      </c>
      <c r="F60" s="48" t="s">
        <v>310</v>
      </c>
      <c r="G60" s="49" t="s">
        <v>486</v>
      </c>
      <c r="H60" s="63">
        <v>4</v>
      </c>
      <c r="I60" s="85" t="s">
        <v>542</v>
      </c>
      <c r="J60" s="50" t="s">
        <v>684</v>
      </c>
    </row>
    <row r="61" spans="1:10" ht="30" customHeight="1" x14ac:dyDescent="0.45">
      <c r="A61" s="83" t="s">
        <v>685</v>
      </c>
      <c r="B61" s="60" t="s">
        <v>686</v>
      </c>
      <c r="C61" s="73" t="s">
        <v>687</v>
      </c>
      <c r="D61" s="62" t="s">
        <v>688</v>
      </c>
      <c r="E61" s="53" t="s">
        <v>672</v>
      </c>
      <c r="F61" s="54" t="s">
        <v>310</v>
      </c>
      <c r="G61" s="74" t="s">
        <v>486</v>
      </c>
      <c r="H61" s="63">
        <v>4</v>
      </c>
      <c r="I61" s="64" t="s">
        <v>542</v>
      </c>
      <c r="J61" s="65" t="s">
        <v>689</v>
      </c>
    </row>
    <row r="62" spans="1:10" ht="30" customHeight="1" x14ac:dyDescent="0.45">
      <c r="A62" s="83" t="s">
        <v>690</v>
      </c>
      <c r="B62" s="60" t="s">
        <v>686</v>
      </c>
      <c r="C62" s="73" t="s">
        <v>691</v>
      </c>
      <c r="D62" s="68" t="s">
        <v>688</v>
      </c>
      <c r="E62" s="53" t="s">
        <v>672</v>
      </c>
      <c r="F62" s="54" t="s">
        <v>310</v>
      </c>
      <c r="G62" s="74" t="s">
        <v>486</v>
      </c>
      <c r="H62" s="63">
        <v>4</v>
      </c>
      <c r="I62" s="69" t="s">
        <v>542</v>
      </c>
      <c r="J62" s="65" t="s">
        <v>689</v>
      </c>
    </row>
    <row r="63" spans="1:10" ht="30" customHeight="1" x14ac:dyDescent="0.45">
      <c r="A63" s="83" t="s">
        <v>692</v>
      </c>
      <c r="B63" s="60" t="s">
        <v>693</v>
      </c>
      <c r="C63" s="73" t="s">
        <v>694</v>
      </c>
      <c r="D63" s="75" t="s">
        <v>695</v>
      </c>
      <c r="E63" s="53" t="s">
        <v>672</v>
      </c>
      <c r="F63" s="54" t="s">
        <v>310</v>
      </c>
      <c r="G63" s="49" t="s">
        <v>486</v>
      </c>
      <c r="H63" s="63">
        <v>4</v>
      </c>
      <c r="I63" s="60" t="s">
        <v>542</v>
      </c>
      <c r="J63" s="72" t="s">
        <v>696</v>
      </c>
    </row>
    <row r="64" spans="1:10" ht="30" customHeight="1" x14ac:dyDescent="0.45">
      <c r="A64" s="83" t="s">
        <v>697</v>
      </c>
      <c r="B64" s="60" t="s">
        <v>693</v>
      </c>
      <c r="C64" s="73" t="s">
        <v>698</v>
      </c>
      <c r="D64" s="75" t="s">
        <v>699</v>
      </c>
      <c r="E64" s="53" t="s">
        <v>672</v>
      </c>
      <c r="F64" s="54" t="s">
        <v>310</v>
      </c>
      <c r="G64" s="49" t="s">
        <v>486</v>
      </c>
      <c r="H64" s="63">
        <v>4</v>
      </c>
      <c r="I64" s="60" t="s">
        <v>542</v>
      </c>
      <c r="J64" s="72" t="s">
        <v>696</v>
      </c>
    </row>
    <row r="65" spans="1:10" ht="30" customHeight="1" x14ac:dyDescent="0.45">
      <c r="A65" s="83" t="s">
        <v>700</v>
      </c>
      <c r="B65" s="60" t="s">
        <v>693</v>
      </c>
      <c r="C65" s="73" t="s">
        <v>701</v>
      </c>
      <c r="D65" s="75" t="s">
        <v>702</v>
      </c>
      <c r="E65" s="53" t="s">
        <v>672</v>
      </c>
      <c r="F65" s="54" t="s">
        <v>310</v>
      </c>
      <c r="G65" s="49" t="s">
        <v>486</v>
      </c>
      <c r="H65" s="63">
        <v>4</v>
      </c>
      <c r="I65" s="60" t="s">
        <v>542</v>
      </c>
      <c r="J65" s="72" t="s">
        <v>696</v>
      </c>
    </row>
    <row r="66" spans="1:10" ht="30" customHeight="1" x14ac:dyDescent="0.45">
      <c r="A66" s="83" t="s">
        <v>703</v>
      </c>
      <c r="B66" s="60" t="s">
        <v>704</v>
      </c>
      <c r="C66" s="73" t="s">
        <v>705</v>
      </c>
      <c r="D66" s="75" t="s">
        <v>706</v>
      </c>
      <c r="E66" s="53" t="s">
        <v>707</v>
      </c>
      <c r="F66" s="54" t="s">
        <v>315</v>
      </c>
      <c r="G66" s="49" t="s">
        <v>496</v>
      </c>
      <c r="H66" s="63">
        <v>4</v>
      </c>
      <c r="I66" s="60" t="s">
        <v>384</v>
      </c>
      <c r="J66" s="72" t="s">
        <v>485</v>
      </c>
    </row>
    <row r="67" spans="1:10" ht="30" customHeight="1" x14ac:dyDescent="0.45">
      <c r="A67" s="83" t="s">
        <v>708</v>
      </c>
      <c r="B67" s="60" t="s">
        <v>709</v>
      </c>
      <c r="C67" s="73" t="s">
        <v>710</v>
      </c>
      <c r="D67" s="75" t="s">
        <v>711</v>
      </c>
      <c r="E67" s="53" t="s">
        <v>707</v>
      </c>
      <c r="F67" s="54" t="s">
        <v>315</v>
      </c>
      <c r="G67" s="49" t="s">
        <v>496</v>
      </c>
      <c r="H67" s="63">
        <v>4</v>
      </c>
      <c r="I67" s="60" t="s">
        <v>384</v>
      </c>
      <c r="J67" s="72" t="s">
        <v>485</v>
      </c>
    </row>
    <row r="68" spans="1:10" ht="30" customHeight="1" x14ac:dyDescent="0.45">
      <c r="A68" s="83" t="s">
        <v>717</v>
      </c>
      <c r="B68" s="60" t="s">
        <v>718</v>
      </c>
      <c r="C68" s="73" t="s">
        <v>719</v>
      </c>
      <c r="D68" s="86" t="s">
        <v>720</v>
      </c>
      <c r="E68" s="53" t="s">
        <v>721</v>
      </c>
      <c r="F68" s="54" t="s">
        <v>310</v>
      </c>
      <c r="G68" s="49" t="s">
        <v>496</v>
      </c>
      <c r="H68" s="63">
        <v>3</v>
      </c>
      <c r="I68" s="60" t="s">
        <v>722</v>
      </c>
      <c r="J68" s="72"/>
    </row>
    <row r="69" spans="1:10" ht="30" customHeight="1" x14ac:dyDescent="0.45">
      <c r="A69" s="83" t="s">
        <v>723</v>
      </c>
      <c r="B69" s="60" t="s">
        <v>724</v>
      </c>
      <c r="C69" s="73" t="s">
        <v>725</v>
      </c>
      <c r="D69" s="71" t="s">
        <v>720</v>
      </c>
      <c r="E69" s="53" t="s">
        <v>721</v>
      </c>
      <c r="F69" s="54" t="s">
        <v>310</v>
      </c>
      <c r="G69" s="49" t="s">
        <v>496</v>
      </c>
      <c r="H69" s="63">
        <v>3</v>
      </c>
      <c r="I69" s="60" t="s">
        <v>722</v>
      </c>
      <c r="J69" s="72"/>
    </row>
    <row r="70" spans="1:10" ht="30" customHeight="1" x14ac:dyDescent="0.45">
      <c r="A70" s="83" t="s">
        <v>726</v>
      </c>
      <c r="B70" s="31" t="s">
        <v>718</v>
      </c>
      <c r="C70" s="32" t="s">
        <v>727</v>
      </c>
      <c r="D70" s="87" t="s">
        <v>728</v>
      </c>
      <c r="E70" s="53" t="s">
        <v>721</v>
      </c>
      <c r="F70" s="54" t="s">
        <v>310</v>
      </c>
      <c r="G70" s="88" t="s">
        <v>496</v>
      </c>
      <c r="H70" s="63">
        <v>3</v>
      </c>
      <c r="I70" s="31" t="s">
        <v>722</v>
      </c>
      <c r="J70" s="33"/>
    </row>
    <row r="71" spans="1:10" ht="30" customHeight="1" x14ac:dyDescent="0.45">
      <c r="A71" s="83"/>
      <c r="B71" s="31"/>
      <c r="C71" s="32"/>
      <c r="D71" s="90"/>
      <c r="E71" s="53"/>
      <c r="F71" s="54"/>
      <c r="G71" s="88"/>
      <c r="H71" s="89"/>
      <c r="I71" s="31"/>
      <c r="J71" s="33"/>
    </row>
    <row r="72" spans="1:10" ht="30" customHeight="1" x14ac:dyDescent="0.45">
      <c r="A72" s="83"/>
      <c r="B72" s="31"/>
      <c r="C72" s="32"/>
      <c r="D72" s="71"/>
      <c r="E72" s="53"/>
      <c r="F72" s="54"/>
      <c r="G72" s="88"/>
      <c r="H72" s="89"/>
      <c r="I72" s="31"/>
      <c r="J72" s="33"/>
    </row>
    <row r="73" spans="1:10" ht="30" customHeight="1" x14ac:dyDescent="0.45">
      <c r="A73" s="83"/>
      <c r="B73" s="44"/>
      <c r="C73" s="73"/>
      <c r="D73" s="73"/>
      <c r="E73" s="53"/>
      <c r="F73" s="54"/>
      <c r="G73" s="49"/>
      <c r="H73" s="63"/>
      <c r="I73" s="53"/>
      <c r="J73" s="50"/>
    </row>
    <row r="74" spans="1:10" ht="30" customHeight="1" x14ac:dyDescent="0.45">
      <c r="A74" s="83"/>
      <c r="B74" s="44"/>
      <c r="C74" s="45"/>
      <c r="D74" s="73"/>
      <c r="E74" s="53"/>
      <c r="F74" s="54"/>
      <c r="G74" s="49"/>
      <c r="H74" s="63"/>
      <c r="I74" s="53"/>
      <c r="J74" s="50"/>
    </row>
    <row r="75" spans="1:10" ht="30" customHeight="1" x14ac:dyDescent="0.45">
      <c r="A75" s="83"/>
      <c r="B75" s="60"/>
      <c r="C75" s="45"/>
      <c r="D75" s="73"/>
      <c r="E75" s="53"/>
      <c r="F75" s="54"/>
      <c r="G75" s="49"/>
      <c r="H75" s="63"/>
      <c r="I75" s="44"/>
      <c r="J75" s="72"/>
    </row>
    <row r="76" spans="1:10" ht="30" customHeight="1" x14ac:dyDescent="0.45">
      <c r="A76" s="83"/>
      <c r="B76" s="60"/>
      <c r="C76" s="45"/>
      <c r="D76" s="73"/>
      <c r="E76" s="53"/>
      <c r="F76" s="54"/>
      <c r="G76" s="49"/>
      <c r="H76" s="63"/>
      <c r="I76" s="44"/>
      <c r="J76" s="72"/>
    </row>
    <row r="77" spans="1:10" ht="30" customHeight="1" x14ac:dyDescent="0.45">
      <c r="A77" s="83"/>
      <c r="B77" s="44"/>
      <c r="C77" s="45"/>
      <c r="D77" s="73"/>
      <c r="E77" s="53"/>
      <c r="F77" s="54"/>
      <c r="G77" s="49"/>
      <c r="H77" s="63"/>
      <c r="I77" s="44"/>
      <c r="J77" s="50"/>
    </row>
    <row r="78" spans="1:10" ht="30" customHeight="1" x14ac:dyDescent="0.45">
      <c r="A78" s="83"/>
      <c r="B78" s="44"/>
      <c r="C78" s="45"/>
      <c r="D78" s="46"/>
      <c r="E78" s="53"/>
      <c r="F78" s="54"/>
      <c r="G78" s="49"/>
      <c r="H78" s="63"/>
      <c r="I78" s="44"/>
      <c r="J78" s="50"/>
    </row>
    <row r="79" spans="1:10" ht="30" customHeight="1" x14ac:dyDescent="0.45">
      <c r="A79" s="83"/>
      <c r="B79" s="44"/>
      <c r="C79" s="45"/>
      <c r="D79" s="46"/>
      <c r="E79" s="53"/>
      <c r="F79" s="54"/>
      <c r="G79" s="49"/>
      <c r="H79" s="63"/>
      <c r="I79" s="44"/>
      <c r="J79" s="50"/>
    </row>
    <row r="80" spans="1:10" ht="30" customHeight="1" x14ac:dyDescent="0.45">
      <c r="A80" s="83"/>
      <c r="B80" s="44"/>
      <c r="C80" s="45"/>
      <c r="D80" s="46"/>
      <c r="E80" s="53"/>
      <c r="F80" s="54"/>
      <c r="G80" s="49"/>
      <c r="H80" s="63"/>
      <c r="I80" s="44"/>
      <c r="J80" s="50"/>
    </row>
    <row r="81" spans="1:10" ht="30" customHeight="1" x14ac:dyDescent="0.45">
      <c r="A81" s="83"/>
      <c r="B81" s="53"/>
      <c r="C81" s="84"/>
      <c r="D81" s="91"/>
      <c r="E81" s="44"/>
      <c r="F81" s="54"/>
      <c r="G81" s="49"/>
      <c r="H81" s="63"/>
      <c r="I81" s="44"/>
      <c r="J81" s="50"/>
    </row>
    <row r="82" spans="1:10" ht="30" customHeight="1" x14ac:dyDescent="0.45">
      <c r="A82" s="43"/>
      <c r="B82" s="44"/>
      <c r="C82" s="45"/>
      <c r="D82" s="91"/>
      <c r="E82" s="53"/>
      <c r="F82" s="54"/>
      <c r="G82" s="49"/>
      <c r="H82" s="63"/>
      <c r="I82" s="44"/>
      <c r="J82" s="50"/>
    </row>
    <row r="83" spans="1:10" ht="30" customHeight="1" x14ac:dyDescent="0.45">
      <c r="A83" s="43"/>
      <c r="B83" s="44"/>
      <c r="C83" s="45"/>
      <c r="D83" s="91"/>
      <c r="E83" s="53"/>
      <c r="F83" s="54"/>
      <c r="G83" s="49"/>
      <c r="H83" s="63"/>
      <c r="I83" s="44"/>
      <c r="J83" s="50"/>
    </row>
    <row r="84" spans="1:10" ht="30" customHeight="1" x14ac:dyDescent="0.45">
      <c r="A84" s="43"/>
      <c r="B84" s="44"/>
      <c r="C84" s="45"/>
      <c r="D84" s="91"/>
      <c r="E84" s="53"/>
      <c r="F84" s="54"/>
      <c r="G84" s="49"/>
      <c r="H84" s="63"/>
      <c r="I84" s="44"/>
      <c r="J84" s="50"/>
    </row>
    <row r="85" spans="1:10" ht="30" customHeight="1" x14ac:dyDescent="0.45">
      <c r="A85" s="43"/>
      <c r="B85" s="44"/>
      <c r="C85" s="45"/>
      <c r="D85" s="91"/>
      <c r="E85" s="53"/>
      <c r="F85" s="54"/>
      <c r="G85" s="49"/>
      <c r="H85" s="63"/>
      <c r="I85" s="44"/>
      <c r="J85" s="50"/>
    </row>
    <row r="86" spans="1:10" ht="30" customHeight="1" x14ac:dyDescent="0.45">
      <c r="A86" s="43"/>
      <c r="B86" s="44"/>
      <c r="C86" s="45"/>
      <c r="D86" s="91"/>
      <c r="E86" s="53"/>
      <c r="F86" s="54"/>
      <c r="G86" s="49"/>
      <c r="H86" s="63"/>
      <c r="I86" s="44"/>
      <c r="J86" s="50"/>
    </row>
    <row r="87" spans="1:10" ht="30" customHeight="1" x14ac:dyDescent="0.45">
      <c r="A87" s="43"/>
      <c r="B87" s="60"/>
      <c r="C87" s="73"/>
      <c r="D87" s="92"/>
      <c r="E87" s="93"/>
      <c r="F87" s="94"/>
      <c r="G87" s="74"/>
      <c r="H87" s="95"/>
      <c r="I87" s="60"/>
      <c r="J87" s="72"/>
    </row>
    <row r="88" spans="1:10" ht="30" customHeight="1" x14ac:dyDescent="0.45">
      <c r="A88" s="43"/>
      <c r="B88" s="60"/>
      <c r="C88" s="73"/>
      <c r="D88" s="75"/>
      <c r="E88" s="93"/>
      <c r="F88" s="94"/>
      <c r="G88" s="74"/>
      <c r="H88" s="96"/>
      <c r="I88" s="60"/>
      <c r="J88" s="72"/>
    </row>
    <row r="89" spans="1:10" ht="30" customHeight="1" x14ac:dyDescent="0.45">
      <c r="A89" s="43"/>
      <c r="B89" s="60"/>
      <c r="C89" s="73"/>
      <c r="D89" s="71"/>
      <c r="E89" s="93"/>
      <c r="F89" s="94"/>
      <c r="G89" s="74"/>
      <c r="H89" s="96"/>
      <c r="I89" s="60"/>
      <c r="J89" s="72"/>
    </row>
    <row r="90" spans="1:10" ht="30" customHeight="1" x14ac:dyDescent="0.45">
      <c r="A90" s="43"/>
      <c r="B90" s="60"/>
      <c r="C90" s="73"/>
      <c r="D90" s="97"/>
      <c r="E90" s="93"/>
      <c r="F90" s="94"/>
      <c r="G90" s="74"/>
      <c r="H90" s="96"/>
      <c r="I90" s="60"/>
      <c r="J90" s="72"/>
    </row>
    <row r="91" spans="1:10" ht="30" customHeight="1" x14ac:dyDescent="0.45">
      <c r="A91" s="43"/>
      <c r="B91" s="60"/>
      <c r="C91" s="73"/>
      <c r="D91" s="86"/>
      <c r="E91" s="93"/>
      <c r="F91" s="94"/>
      <c r="G91" s="74"/>
      <c r="H91" s="96"/>
      <c r="I91" s="60"/>
      <c r="J91" s="72"/>
    </row>
    <row r="92" spans="1:10" ht="30" customHeight="1" x14ac:dyDescent="0.45">
      <c r="A92" s="43"/>
      <c r="B92" s="60"/>
      <c r="C92" s="73"/>
      <c r="D92" s="73"/>
      <c r="E92" s="93"/>
      <c r="F92" s="94"/>
      <c r="G92" s="74"/>
      <c r="H92" s="96"/>
      <c r="I92" s="60"/>
      <c r="J92" s="72"/>
    </row>
    <row r="93" spans="1:10" ht="30" customHeight="1" x14ac:dyDescent="0.45">
      <c r="A93" s="43"/>
      <c r="B93" s="31"/>
      <c r="C93" s="32"/>
      <c r="D93" s="71"/>
      <c r="E93" s="53"/>
      <c r="F93" s="98"/>
      <c r="G93" s="49"/>
      <c r="H93" s="63"/>
      <c r="I93" s="31"/>
      <c r="J93" s="33"/>
    </row>
    <row r="94" spans="1:10" ht="30" customHeight="1" x14ac:dyDescent="0.45">
      <c r="A94" s="43"/>
      <c r="B94" s="31"/>
      <c r="C94" s="32"/>
      <c r="D94" s="71"/>
      <c r="E94" s="53"/>
      <c r="F94" s="98"/>
      <c r="G94" s="49"/>
      <c r="H94" s="63"/>
      <c r="I94" s="31"/>
      <c r="J94" s="33"/>
    </row>
    <row r="95" spans="1:10" ht="30" customHeight="1" x14ac:dyDescent="0.45">
      <c r="A95" s="43"/>
      <c r="B95" s="31"/>
      <c r="C95" s="32"/>
      <c r="D95" s="71"/>
      <c r="E95" s="53"/>
      <c r="F95" s="98"/>
      <c r="G95" s="49"/>
      <c r="H95" s="63"/>
      <c r="I95" s="31"/>
      <c r="J95" s="33"/>
    </row>
    <row r="96" spans="1:10" ht="30" customHeight="1" x14ac:dyDescent="0.45">
      <c r="A96" s="43"/>
      <c r="B96" s="31"/>
      <c r="C96" s="32"/>
      <c r="D96" s="71"/>
      <c r="E96" s="53"/>
      <c r="F96" s="98"/>
      <c r="G96" s="49"/>
      <c r="H96" s="63"/>
      <c r="I96" s="31"/>
      <c r="J96" s="33"/>
    </row>
    <row r="97" spans="1:10" ht="30" customHeight="1" x14ac:dyDescent="0.45">
      <c r="A97" s="43"/>
      <c r="B97" s="31"/>
      <c r="C97" s="32"/>
      <c r="D97" s="71"/>
      <c r="E97" s="53"/>
      <c r="F97" s="98"/>
      <c r="G97" s="49"/>
      <c r="H97" s="63"/>
      <c r="I97" s="31"/>
      <c r="J97" s="33"/>
    </row>
    <row r="98" spans="1:10" ht="30" customHeight="1" x14ac:dyDescent="0.45">
      <c r="A98" s="99"/>
      <c r="B98" s="34"/>
      <c r="C98" s="35"/>
      <c r="D98" s="100"/>
      <c r="E98" s="101"/>
      <c r="F98" s="102"/>
      <c r="G98" s="103"/>
      <c r="H98" s="104"/>
      <c r="I98" s="34"/>
      <c r="J98" s="36"/>
    </row>
    <row r="99" spans="1:10" x14ac:dyDescent="0.45">
      <c r="A99" s="43"/>
      <c r="B99" s="31"/>
      <c r="C99" s="32"/>
      <c r="D99" s="71"/>
      <c r="E99" s="53"/>
      <c r="F99" s="98"/>
      <c r="G99" s="49"/>
      <c r="H99" s="63"/>
      <c r="I99" s="31"/>
      <c r="J99" s="33"/>
    </row>
    <row r="100" spans="1:10" x14ac:dyDescent="0.45">
      <c r="A100" s="43"/>
      <c r="B100" s="31"/>
      <c r="C100" s="32"/>
      <c r="D100" s="71"/>
      <c r="E100" s="53"/>
      <c r="F100" s="98"/>
      <c r="G100" s="49"/>
      <c r="H100" s="63"/>
      <c r="I100" s="31"/>
      <c r="J100" s="33"/>
    </row>
    <row r="101" spans="1:10" x14ac:dyDescent="0.45">
      <c r="A101" s="43"/>
      <c r="B101" s="31"/>
      <c r="C101" s="32"/>
      <c r="D101" s="71"/>
      <c r="E101" s="53"/>
      <c r="F101" s="98"/>
      <c r="G101" s="49"/>
      <c r="H101" s="63"/>
      <c r="I101" s="31"/>
      <c r="J101" s="33"/>
    </row>
    <row r="102" spans="1:10" x14ac:dyDescent="0.45">
      <c r="A102" s="43"/>
      <c r="B102" s="31"/>
      <c r="C102" s="32"/>
      <c r="D102" s="71"/>
      <c r="E102" s="53"/>
      <c r="F102" s="98"/>
      <c r="G102" s="49"/>
      <c r="H102" s="63"/>
      <c r="I102" s="31"/>
      <c r="J102" s="33"/>
    </row>
    <row r="103" spans="1:10" x14ac:dyDescent="0.45">
      <c r="A103" s="43"/>
      <c r="B103" s="31"/>
      <c r="C103" s="32"/>
      <c r="D103" s="71"/>
      <c r="E103" s="53"/>
      <c r="F103" s="98"/>
      <c r="G103" s="49"/>
      <c r="H103" s="63"/>
      <c r="I103" s="31"/>
      <c r="J103" s="33"/>
    </row>
    <row r="104" spans="1:10" x14ac:dyDescent="0.45">
      <c r="A104" s="43"/>
      <c r="B104" s="31"/>
      <c r="C104" s="32"/>
      <c r="D104" s="71"/>
      <c r="E104" s="53"/>
      <c r="F104" s="98"/>
      <c r="G104" s="49"/>
      <c r="H104" s="63"/>
      <c r="I104" s="31"/>
      <c r="J104" s="33"/>
    </row>
    <row r="105" spans="1:10" x14ac:dyDescent="0.45">
      <c r="A105" s="43"/>
      <c r="B105" s="31"/>
      <c r="C105" s="32"/>
      <c r="D105" s="71"/>
      <c r="E105" s="53"/>
      <c r="F105" s="98"/>
      <c r="G105" s="49"/>
      <c r="H105" s="63"/>
      <c r="I105" s="31"/>
      <c r="J105" s="33"/>
    </row>
    <row r="106" spans="1:10" x14ac:dyDescent="0.45">
      <c r="A106" s="43"/>
      <c r="B106" s="31"/>
      <c r="C106" s="32"/>
      <c r="D106" s="71"/>
      <c r="E106" s="53"/>
      <c r="F106" s="98"/>
      <c r="G106" s="49"/>
      <c r="H106" s="63"/>
      <c r="I106" s="31"/>
      <c r="J106" s="33"/>
    </row>
    <row r="107" spans="1:10" x14ac:dyDescent="0.45">
      <c r="A107" s="43"/>
      <c r="B107" s="31"/>
      <c r="C107" s="32"/>
      <c r="D107" s="71"/>
      <c r="E107" s="53"/>
      <c r="F107" s="98"/>
      <c r="G107" s="49"/>
      <c r="H107" s="63"/>
      <c r="I107" s="31"/>
      <c r="J107" s="33"/>
    </row>
    <row r="108" spans="1:10" x14ac:dyDescent="0.45">
      <c r="A108" s="43"/>
      <c r="B108" s="31"/>
      <c r="C108" s="32"/>
      <c r="D108" s="71"/>
      <c r="E108" s="53"/>
      <c r="F108" s="98"/>
      <c r="G108" s="49"/>
      <c r="H108" s="63"/>
      <c r="I108" s="31"/>
      <c r="J108" s="33"/>
    </row>
    <row r="109" spans="1:10" x14ac:dyDescent="0.45">
      <c r="A109" s="99"/>
      <c r="B109" s="34"/>
      <c r="C109" s="35"/>
      <c r="D109" s="100"/>
      <c r="E109" s="101"/>
      <c r="F109" s="102"/>
      <c r="G109" s="103"/>
      <c r="H109" s="104"/>
      <c r="I109" s="34"/>
      <c r="J109" s="36"/>
    </row>
    <row r="110" spans="1:10" x14ac:dyDescent="0.45">
      <c r="A110" s="105"/>
      <c r="B110" s="105"/>
      <c r="C110" s="106"/>
      <c r="D110" s="105"/>
      <c r="E110" s="105"/>
      <c r="F110" s="105"/>
      <c r="G110" s="105"/>
      <c r="H110" s="105"/>
      <c r="I110" s="105"/>
      <c r="J110" s="105"/>
    </row>
    <row r="111" spans="1:10" x14ac:dyDescent="0.45">
      <c r="A111" s="105"/>
      <c r="B111" s="105"/>
      <c r="C111" s="106"/>
      <c r="D111" s="105"/>
      <c r="E111" s="105"/>
      <c r="F111" s="105"/>
      <c r="G111" s="105"/>
      <c r="H111" s="105"/>
      <c r="I111" s="105"/>
      <c r="J111" s="105"/>
    </row>
    <row r="112" spans="1:10" x14ac:dyDescent="0.45">
      <c r="A112" s="105"/>
      <c r="B112" s="105"/>
      <c r="C112" s="106"/>
      <c r="D112" s="105"/>
      <c r="E112" s="105"/>
      <c r="F112" s="105"/>
      <c r="G112" s="105"/>
      <c r="H112" s="105"/>
      <c r="I112" s="105"/>
      <c r="J112" s="105"/>
    </row>
    <row r="113" spans="1:10" x14ac:dyDescent="0.45">
      <c r="A113" s="105"/>
      <c r="B113" s="105"/>
      <c r="C113" s="106"/>
      <c r="D113" s="105"/>
      <c r="E113" s="105"/>
      <c r="F113" s="105"/>
      <c r="G113" s="105"/>
      <c r="H113" s="105"/>
      <c r="I113" s="105"/>
      <c r="J113" s="105"/>
    </row>
    <row r="114" spans="1:10" x14ac:dyDescent="0.45">
      <c r="A114" s="105"/>
      <c r="B114" s="105"/>
      <c r="C114" s="106"/>
      <c r="D114" s="105"/>
      <c r="E114" s="105"/>
      <c r="F114" s="105"/>
      <c r="G114" s="105"/>
      <c r="H114" s="105"/>
      <c r="I114" s="105"/>
      <c r="J114" s="105"/>
    </row>
    <row r="115" spans="1:10" x14ac:dyDescent="0.45">
      <c r="A115" s="105"/>
      <c r="B115" s="105"/>
      <c r="C115" s="106"/>
      <c r="D115" s="105"/>
      <c r="E115" s="105"/>
      <c r="F115" s="105"/>
      <c r="G115" s="105"/>
      <c r="H115" s="105"/>
      <c r="I115" s="105"/>
      <c r="J115" s="105"/>
    </row>
    <row r="116" spans="1:10" x14ac:dyDescent="0.45">
      <c r="A116" s="105"/>
      <c r="B116" s="105"/>
      <c r="C116" s="106"/>
      <c r="D116" s="105"/>
      <c r="E116" s="105"/>
      <c r="F116" s="105"/>
      <c r="G116" s="105"/>
      <c r="H116" s="105"/>
      <c r="I116" s="105"/>
      <c r="J116" s="105"/>
    </row>
    <row r="117" spans="1:10" x14ac:dyDescent="0.45">
      <c r="A117" s="105"/>
      <c r="B117" s="105"/>
      <c r="C117" s="106"/>
      <c r="D117" s="105"/>
      <c r="E117" s="105"/>
      <c r="F117" s="105"/>
      <c r="G117" s="105"/>
      <c r="H117" s="105"/>
      <c r="I117" s="105"/>
      <c r="J117" s="105"/>
    </row>
    <row r="118" spans="1:10" x14ac:dyDescent="0.45">
      <c r="A118" s="105"/>
      <c r="B118" s="105"/>
      <c r="C118" s="106"/>
      <c r="D118" s="105"/>
      <c r="E118" s="105"/>
      <c r="F118" s="105"/>
      <c r="G118" s="105"/>
      <c r="H118" s="105"/>
      <c r="I118" s="105"/>
      <c r="J118" s="105"/>
    </row>
    <row r="119" spans="1:10" x14ac:dyDescent="0.45">
      <c r="A119" s="105"/>
      <c r="B119" s="105"/>
      <c r="C119" s="106"/>
      <c r="D119" s="105"/>
      <c r="E119" s="105"/>
      <c r="F119" s="105"/>
      <c r="G119" s="105"/>
      <c r="H119" s="105"/>
      <c r="I119" s="105"/>
      <c r="J119" s="105"/>
    </row>
    <row r="120" spans="1:10" x14ac:dyDescent="0.45">
      <c r="A120" s="105"/>
      <c r="B120" s="105"/>
      <c r="C120" s="106"/>
      <c r="D120" s="105"/>
      <c r="E120" s="105"/>
      <c r="F120" s="105"/>
      <c r="G120" s="105"/>
      <c r="H120" s="105"/>
      <c r="I120" s="105"/>
      <c r="J120" s="105"/>
    </row>
    <row r="121" spans="1:10" x14ac:dyDescent="0.45">
      <c r="A121" s="105"/>
      <c r="B121" s="105"/>
      <c r="C121" s="106"/>
      <c r="D121" s="105"/>
      <c r="E121" s="105"/>
      <c r="F121" s="105"/>
      <c r="G121" s="105"/>
      <c r="H121" s="105"/>
      <c r="I121" s="105"/>
      <c r="J121" s="105"/>
    </row>
    <row r="122" spans="1:10" x14ac:dyDescent="0.45">
      <c r="A122" s="105"/>
      <c r="B122" s="105"/>
      <c r="C122" s="106"/>
      <c r="D122" s="105"/>
      <c r="E122" s="105"/>
      <c r="F122" s="105"/>
      <c r="G122" s="105"/>
      <c r="H122" s="105"/>
      <c r="I122" s="105"/>
      <c r="J122" s="105"/>
    </row>
  </sheetData>
  <phoneticPr fontId="4"/>
  <conditionalFormatting sqref="D3 D7:D10 D22:D27 D14:D17">
    <cfRule type="containsText" dxfId="0" priority="1" operator="containsText" text="http://research.nii.ac.jp/~ksatoh/">
      <formula>NOT(ISERROR(SEARCH("http://research.nii.ac.jp/~ksatoh/",D3)))</formula>
    </cfRule>
  </conditionalFormatting>
  <dataValidations count="1">
    <dataValidation type="list" allowBlank="1" showInputMessage="1" showErrorMessage="1" sqref="F7:F10 F61:F92 F16:F56">
      <formula1>"Professor, Associate Professor, Assistant Professor,                                              ,"</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Form 1</vt:lpstr>
      <vt:lpstr>Form 2</vt:lpstr>
      <vt:lpstr>data</vt:lpstr>
      <vt:lpstr>MOU</vt:lpstr>
      <vt:lpstr>drop-down</vt:lpstr>
      <vt:lpstr>Topic</vt:lpstr>
      <vt:lpstr>America</vt:lpstr>
      <vt:lpstr>app_birth</vt:lpstr>
      <vt:lpstr>app_family</vt:lpstr>
      <vt:lpstr>app_first</vt:lpstr>
      <vt:lpstr>app_gender</vt:lpstr>
      <vt:lpstr>app_inst</vt:lpstr>
      <vt:lpstr>app_nationality</vt:lpstr>
      <vt:lpstr>app_status</vt:lpstr>
      <vt:lpstr>Argentina</vt:lpstr>
      <vt:lpstr>Australia</vt:lpstr>
      <vt:lpstr>Austria</vt:lpstr>
      <vt:lpstr>Belgium</vt:lpstr>
      <vt:lpstr>blank</vt:lpstr>
      <vt:lpstr>Brazil</vt:lpstr>
      <vt:lpstr>Canada</vt:lpstr>
      <vt:lpstr>Chile</vt:lpstr>
      <vt:lpstr>China</vt:lpstr>
      <vt:lpstr>country</vt:lpstr>
      <vt:lpstr>Czech</vt:lpstr>
      <vt:lpstr>Duration</vt:lpstr>
      <vt:lpstr>Egypt</vt:lpstr>
      <vt:lpstr>email</vt:lpstr>
      <vt:lpstr>error</vt:lpstr>
      <vt:lpstr>Finland</vt:lpstr>
      <vt:lpstr>France</vt:lpstr>
      <vt:lpstr>from</vt:lpstr>
      <vt:lpstr>gender</vt:lpstr>
      <vt:lpstr>Germany</vt:lpstr>
      <vt:lpstr>India</vt:lpstr>
      <vt:lpstr>Ireland</vt:lpstr>
      <vt:lpstr>Italy</vt:lpstr>
      <vt:lpstr>Korea</vt:lpstr>
      <vt:lpstr>less</vt:lpstr>
      <vt:lpstr>nation</vt:lpstr>
      <vt:lpstr>Norway</vt:lpstr>
      <vt:lpstr>over</vt:lpstr>
      <vt:lpstr>Portugal</vt:lpstr>
      <vt:lpstr>'Form 1'!Print_Area</vt:lpstr>
      <vt:lpstr>Saudi_Arabia</vt:lpstr>
      <vt:lpstr>Singapore</vt:lpstr>
      <vt:lpstr>Spain</vt:lpstr>
      <vt:lpstr>status</vt:lpstr>
      <vt:lpstr>Sweden</vt:lpstr>
      <vt:lpstr>Swiss</vt:lpstr>
      <vt:lpstr>Taiwan</vt:lpstr>
      <vt:lpstr>Thailand</vt:lpstr>
      <vt:lpstr>The_Netherlands</vt:lpstr>
      <vt:lpstr>to</vt:lpstr>
      <vt:lpstr>Topic1</vt:lpstr>
      <vt:lpstr>Topic2</vt:lpstr>
      <vt:lpstr>Topic3</vt:lpstr>
      <vt:lpstr>United_Kingdom</vt:lpstr>
      <vt:lpstr>Viet_Nam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侑子</dc:creator>
  <cp:lastModifiedBy>片岡　侑子</cp:lastModifiedBy>
  <cp:lastPrinted>2019-08-29T04:29:45Z</cp:lastPrinted>
  <dcterms:created xsi:type="dcterms:W3CDTF">2019-05-24T01:56:37Z</dcterms:created>
  <dcterms:modified xsi:type="dcterms:W3CDTF">2022-10-12T01:27:33Z</dcterms:modified>
</cp:coreProperties>
</file>