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jimu\企画課\企画推進本部\国際チーム\NII Internship\インターンシップ申請書\2023年度\1st Call\広報へ依頼\0425_トピック追加\"/>
    </mc:Choice>
  </mc:AlternateContent>
  <xr:revisionPtr revIDLastSave="0" documentId="13_ncr:1_{60422F0E-A542-4173-8784-53E9954622B9}" xr6:coauthVersionLast="47" xr6:coauthVersionMax="47" xr10:uidLastSave="{00000000-0000-0000-0000-000000000000}"/>
  <workbookProtection workbookAlgorithmName="SHA-512" workbookHashValue="1nEtP1mVoJ/iksm7NA48nmp8dbClOLDdZKRFPAc3LaQ3eXgNYKYX4xuDh5g52x1CFifm4ZrcT6fq6Rp6Dx9x1g==" workbookSaltValue="bh1DXhrqYmHxpRVKaNGyCA==" workbookSpinCount="100000" lockStructure="1"/>
  <bookViews>
    <workbookView xWindow="-108" yWindow="-108" windowWidth="23256" windowHeight="12456" xr2:uid="{00000000-000D-0000-FFFF-FFFF00000000}"/>
  </bookViews>
  <sheets>
    <sheet name="Form 1" sheetId="1" r:id="rId1"/>
    <sheet name="Form 2" sheetId="7" r:id="rId2"/>
    <sheet name="data" sheetId="5" state="hidden" r:id="rId3"/>
    <sheet name="MOU" sheetId="3" state="hidden" r:id="rId4"/>
    <sheet name="drop-down" sheetId="2" state="hidden" r:id="rId5"/>
    <sheet name="Topic" sheetId="6" state="hidden" r:id="rId6"/>
  </sheets>
  <definedNames>
    <definedName name="America">MOU!$B$3:$Q$3</definedName>
    <definedName name="app_birth">'Form 1'!$U$12</definedName>
    <definedName name="app_family">'Form 1'!$A$12</definedName>
    <definedName name="app_first">'Form 1'!$H$12</definedName>
    <definedName name="app_gender">'Form 1'!$AC$12</definedName>
    <definedName name="app_inst">'Form 1'!$J$6</definedName>
    <definedName name="app_nationality">'Form 1'!$O$14</definedName>
    <definedName name="app_status">'Form 1'!$A$14</definedName>
    <definedName name="Argentina">MOU!$B$4:$Q$4</definedName>
    <definedName name="Australia">MOU!$B$5:$Q$5</definedName>
    <definedName name="Austria">MOU!$B$6:$Q$6</definedName>
    <definedName name="Belgium">MOU!$B$7:$Q$7</definedName>
    <definedName name="blank">'Form 2'!$AM$11</definedName>
    <definedName name="Brazil">MOU!$B$8:$Q$8</definedName>
    <definedName name="Canada">MOU!$B$9:$Q$9</definedName>
    <definedName name="Chile">MOU!$B$10:$Q$10</definedName>
    <definedName name="China">MOU!$B$11:$Q$11</definedName>
    <definedName name="country">MOU!$A$2:$A$32</definedName>
    <definedName name="Czech">MOU!$B$12:$Q$12</definedName>
    <definedName name="Duration">'Form 2'!$AB$17</definedName>
    <definedName name="Egypt">MOU!$B$13:$Q$13</definedName>
    <definedName name="email">'Form 1'!$G$15</definedName>
    <definedName name="error">'Form 2'!$AM$12</definedName>
    <definedName name="Finland">MOU!$B$14:$Q$14</definedName>
    <definedName name="France">MOU!$B$15:$Q$15</definedName>
    <definedName name="from">'Form 2'!$E$17</definedName>
    <definedName name="gender">'drop-down'!$A$2:$A$4</definedName>
    <definedName name="Germany">MOU!$B$16:$Q$16</definedName>
    <definedName name="India">MOU!$B$17:$Q$17</definedName>
    <definedName name="Ireland">MOU!$B$18:$Q$18</definedName>
    <definedName name="Italy">MOU!$B$19:$Q$19</definedName>
    <definedName name="Korea">MOU!$B$20:$Q$20</definedName>
    <definedName name="less">'Form 2'!$AM$14</definedName>
    <definedName name="nation">'drop-down'!$D$2:$D$242</definedName>
    <definedName name="Norway">MOU!$B$21:$Q$21</definedName>
    <definedName name="over">'Form 2'!$AM$13</definedName>
    <definedName name="Portugal">MOU!$B$22:$Q$22</definedName>
    <definedName name="_xlnm.Print_Area" localSheetId="0">'Form 1'!$A$1:$AG$42</definedName>
    <definedName name="Saudi_Arabia">MOU!$B$23:$Q$23</definedName>
    <definedName name="Singapore">MOU!$B$24:$Q$24</definedName>
    <definedName name="Spain">MOU!$B$25:$Q$25</definedName>
    <definedName name="status">'drop-down'!$B$2:$B$4</definedName>
    <definedName name="Sweden">MOU!$B$26:$Q$26</definedName>
    <definedName name="Swiss">MOU!$B$27:$Q$27</definedName>
    <definedName name="Taiwan">MOU!$B$28:$Q$28</definedName>
    <definedName name="Thailand">MOU!$B$29:$Q$29</definedName>
    <definedName name="The_Netherlands">MOU!$B$30:$Q$30</definedName>
    <definedName name="to">'Form 2'!$Q$17</definedName>
    <definedName name="Topic1">'Form 2'!$D$3</definedName>
    <definedName name="Topic2">'Form 2'!$D$7</definedName>
    <definedName name="Topic3">'Form 2'!$D$11</definedName>
    <definedName name="United_Kingdom">MOU!$B$31:$Q$31</definedName>
    <definedName name="Viet_Nam">MOU!$B$32:$Q$32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1" i="7" l="1"/>
  <c r="X13" i="7"/>
  <c r="F12" i="7"/>
  <c r="F11" i="7"/>
  <c r="F8" i="7"/>
  <c r="X9" i="7"/>
  <c r="X7" i="7"/>
  <c r="X3" i="7"/>
  <c r="X5" i="7"/>
  <c r="F4" i="7"/>
  <c r="F3" i="7"/>
  <c r="AD5" i="5" l="1"/>
  <c r="AC5" i="5"/>
  <c r="AD4" i="5"/>
  <c r="AC4" i="5"/>
  <c r="F7" i="7" l="1"/>
  <c r="AD3" i="5" l="1"/>
  <c r="AC3" i="5"/>
  <c r="R4" i="5"/>
  <c r="R5" i="5"/>
  <c r="Q4" i="5"/>
  <c r="Q5" i="5"/>
  <c r="N4" i="5"/>
  <c r="N5" i="5"/>
  <c r="I4" i="5"/>
  <c r="I5" i="5"/>
  <c r="H4" i="5"/>
  <c r="H5" i="5"/>
  <c r="G4" i="5"/>
  <c r="G5" i="5"/>
  <c r="F5" i="5"/>
  <c r="F4" i="5"/>
  <c r="N3" i="5"/>
  <c r="S4" i="5"/>
  <c r="S5" i="5"/>
  <c r="U5" i="5"/>
  <c r="U4" i="5"/>
  <c r="U3" i="5"/>
  <c r="S3" i="5"/>
  <c r="R3" i="5"/>
  <c r="Q3" i="5"/>
  <c r="I3" i="5"/>
  <c r="H3" i="5"/>
  <c r="G3" i="5"/>
  <c r="F3" i="5"/>
  <c r="E4" i="5" s="1"/>
  <c r="AB17" i="7"/>
  <c r="AL11" i="7"/>
  <c r="E5" i="5" l="1"/>
  <c r="E3" i="5"/>
  <c r="AL13" i="7"/>
  <c r="AE5" i="5"/>
  <c r="AE4" i="5"/>
  <c r="AL14" i="7"/>
  <c r="AE3" i="5"/>
  <c r="AL12" i="7"/>
  <c r="V5" i="5"/>
  <c r="X5" i="5"/>
  <c r="W5" i="5"/>
  <c r="Y5" i="5"/>
  <c r="V4" i="5"/>
  <c r="X4" i="5"/>
  <c r="Y4" i="5"/>
  <c r="W4" i="5"/>
  <c r="V3" i="5"/>
  <c r="W3" i="5"/>
  <c r="Y3" i="5"/>
  <c r="X3" i="5"/>
  <c r="F15" i="7" l="1"/>
</calcChain>
</file>

<file path=xl/sharedStrings.xml><?xml version="1.0" encoding="utf-8"?>
<sst xmlns="http://schemas.openxmlformats.org/spreadsheetml/2006/main" count="1522" uniqueCount="788">
  <si>
    <t>rev0407</t>
  </si>
  <si>
    <t>Name of University/Institution</t>
  </si>
  <si>
    <t>Country</t>
  </si>
  <si>
    <t>Institute/University</t>
  </si>
  <si>
    <t>1. Candidate’s Information</t>
  </si>
  <si>
    <t>Name:</t>
  </si>
  <si>
    <t>Date of birth:</t>
  </si>
  <si>
    <t>Gender:</t>
  </si>
  <si>
    <t>FAMILY</t>
  </si>
  <si>
    <t>First</t>
  </si>
  <si>
    <t>yyyy/mm/dd</t>
  </si>
  <si>
    <t>Male/Female</t>
  </si>
  <si>
    <t>Nationality:</t>
  </si>
  <si>
    <t>E-mail:</t>
  </si>
  <si>
    <t>2. Supervisor’s Information at your university:</t>
  </si>
  <si>
    <t>Title/Position:</t>
  </si>
  <si>
    <t>Department:</t>
  </si>
  <si>
    <t>3. Curriculum Vitae:   *Please adjust the hight of rows if you need.</t>
  </si>
  <si>
    <t xml:space="preserve">1. Higher Education </t>
  </si>
  <si>
    <t>Year:</t>
  </si>
  <si>
    <t>Course:</t>
  </si>
  <si>
    <t>School Name:</t>
  </si>
  <si>
    <t>2. Computer Skills</t>
  </si>
  <si>
    <t xml:space="preserve">3. English Language Proficiency: </t>
  </si>
  <si>
    <t>gender</t>
    <phoneticPr fontId="1"/>
  </si>
  <si>
    <t>male</t>
    <phoneticPr fontId="1"/>
  </si>
  <si>
    <t>female</t>
    <phoneticPr fontId="1"/>
  </si>
  <si>
    <t>Master</t>
    <phoneticPr fontId="1"/>
  </si>
  <si>
    <t>Ph.D</t>
    <phoneticPr fontId="1"/>
  </si>
  <si>
    <t>ID</t>
    <phoneticPr fontId="1"/>
  </si>
  <si>
    <t>nation</t>
    <phoneticPr fontId="1"/>
  </si>
  <si>
    <t>status</t>
    <phoneticPr fontId="1"/>
  </si>
  <si>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</si>
  <si>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</si>
  <si>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</si>
  <si>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</si>
  <si>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</si>
  <si>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</si>
  <si>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</si>
  <si>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</si>
  <si>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</si>
  <si>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</si>
  <si>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</si>
  <si>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</si>
  <si>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</si>
  <si>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</si>
  <si>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</si>
  <si>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</si>
  <si>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</si>
  <si>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</si>
  <si>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</si>
  <si>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</si>
  <si>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</si>
  <si>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</si>
  <si>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</si>
  <si>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</si>
  <si>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</si>
  <si>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</si>
  <si>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</si>
  <si>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Brazil</t>
  </si>
  <si>
    <t>British Indian Territory</t>
  </si>
  <si>
    <t>British Virgin Islands</t>
  </si>
  <si>
    <t>Brunei</t>
  </si>
  <si>
    <t>Bulgaria</t>
  </si>
  <si>
    <t>Burkina Faso</t>
  </si>
  <si>
    <t>Burundi</t>
  </si>
  <si>
    <t>Cambodia</t>
  </si>
  <si>
    <t>Cameroon</t>
  </si>
  <si>
    <t>Canada</t>
  </si>
  <si>
    <t>Cape Verde</t>
  </si>
  <si>
    <t>Cayman Islands</t>
  </si>
  <si>
    <t>Central African Republic</t>
  </si>
  <si>
    <t>Chad</t>
  </si>
  <si>
    <t>Channel Islands</t>
  </si>
  <si>
    <t>Chile</t>
  </si>
  <si>
    <t>China</t>
  </si>
  <si>
    <t>Christmas Island</t>
  </si>
  <si>
    <t>Cocos Islands</t>
  </si>
  <si>
    <t>Colombia</t>
  </si>
  <si>
    <t>Comoros</t>
  </si>
  <si>
    <t>Congo</t>
  </si>
  <si>
    <t>Cook Islands</t>
  </si>
  <si>
    <t>Costa Rica</t>
  </si>
  <si>
    <t xml:space="preserve">Cote d'Ivoire </t>
  </si>
  <si>
    <t>Croatia</t>
  </si>
  <si>
    <t>Cuba</t>
  </si>
  <si>
    <t>Cyprus</t>
  </si>
  <si>
    <t>Czech Republic</t>
  </si>
  <si>
    <t>Democratic Republic of the Congo</t>
  </si>
  <si>
    <t>Denmark</t>
  </si>
  <si>
    <t>Djibouti</t>
  </si>
  <si>
    <t>Dominica</t>
  </si>
  <si>
    <t>Dominican Republic</t>
  </si>
  <si>
    <t>Ecuador</t>
  </si>
  <si>
    <t>Egypt</t>
  </si>
  <si>
    <t>El Salvador</t>
  </si>
  <si>
    <t>Equatorial Guinea</t>
  </si>
  <si>
    <t>Eritrea</t>
  </si>
  <si>
    <t>Estonia</t>
  </si>
  <si>
    <t>Ethiopia</t>
  </si>
  <si>
    <t>Faeroe Islands</t>
  </si>
  <si>
    <t>Falkland Islands</t>
  </si>
  <si>
    <t>Federated States of Micronesia</t>
  </si>
  <si>
    <t>Fiji</t>
  </si>
  <si>
    <t>Finland</t>
  </si>
  <si>
    <t>France</t>
  </si>
  <si>
    <t>French Guiana</t>
  </si>
  <si>
    <t>French Polynesia</t>
  </si>
  <si>
    <t>Gabon</t>
  </si>
  <si>
    <t>Gambia</t>
  </si>
  <si>
    <t>Georgia</t>
  </si>
  <si>
    <t>Germany</t>
  </si>
  <si>
    <t>Ghana</t>
  </si>
  <si>
    <t>Gibraltar</t>
  </si>
  <si>
    <t>Greece</t>
  </si>
  <si>
    <t>Greenland</t>
  </si>
  <si>
    <t>Grenada</t>
  </si>
  <si>
    <t>Guadeloupe Martinique</t>
  </si>
  <si>
    <t>Guam</t>
  </si>
  <si>
    <t>Guatemala</t>
  </si>
  <si>
    <t>Guinea</t>
  </si>
  <si>
    <t>Guinea-Bissau</t>
  </si>
  <si>
    <t>Guyana</t>
  </si>
  <si>
    <t>Haiti</t>
  </si>
  <si>
    <t>Honduras</t>
  </si>
  <si>
    <t xml:space="preserve">Hong Kong </t>
  </si>
  <si>
    <t>Hungary</t>
  </si>
  <si>
    <t>Iceland</t>
  </si>
  <si>
    <t>India</t>
  </si>
  <si>
    <t>Indonesia</t>
  </si>
  <si>
    <t>Iran</t>
  </si>
  <si>
    <t>Iraq</t>
  </si>
  <si>
    <t>Ireland</t>
  </si>
  <si>
    <t>Isle of Man</t>
  </si>
  <si>
    <t>Israel</t>
  </si>
  <si>
    <t>Italy</t>
  </si>
  <si>
    <t>Jamaica</t>
  </si>
  <si>
    <t>Japan</t>
  </si>
  <si>
    <t>Johnston Island</t>
  </si>
  <si>
    <t>Jordan</t>
  </si>
  <si>
    <t>Kashmir</t>
  </si>
  <si>
    <t>Kazakhstan</t>
  </si>
  <si>
    <t>Kenya</t>
  </si>
  <si>
    <t>Kiribati</t>
  </si>
  <si>
    <t>Kuwait</t>
  </si>
  <si>
    <t>Kyrgyz</t>
  </si>
  <si>
    <t>Lao People's Democratic Republic</t>
  </si>
  <si>
    <t>Latvia</t>
  </si>
  <si>
    <t>Lebanon</t>
  </si>
  <si>
    <t>Lesotho</t>
  </si>
  <si>
    <t>Liberia</t>
  </si>
  <si>
    <t>Libya</t>
  </si>
  <si>
    <t>Liechtenstein</t>
  </si>
  <si>
    <t>Lithuania</t>
  </si>
  <si>
    <t>Luxembourg</t>
  </si>
  <si>
    <t xml:space="preserve">Macau </t>
  </si>
  <si>
    <t>Madagascar</t>
  </si>
  <si>
    <t>Malawi</t>
  </si>
  <si>
    <t>Malaysia</t>
  </si>
  <si>
    <t>Maldives</t>
  </si>
  <si>
    <t>Mali</t>
  </si>
  <si>
    <t>Malta</t>
  </si>
  <si>
    <t>Marshall Islands</t>
  </si>
  <si>
    <t>Martinique</t>
  </si>
  <si>
    <t>Mauritania</t>
  </si>
  <si>
    <t>Mauritius</t>
  </si>
  <si>
    <t>Mayotte</t>
  </si>
  <si>
    <t>Mexico</t>
  </si>
  <si>
    <t>Midway Islands</t>
  </si>
  <si>
    <t>Moldova</t>
  </si>
  <si>
    <t>Monaco</t>
  </si>
  <si>
    <t>Mongolia</t>
  </si>
  <si>
    <t>Montenegro</t>
  </si>
  <si>
    <t>Montserrat</t>
  </si>
  <si>
    <t>Morocco</t>
  </si>
  <si>
    <t>Mozambique</t>
  </si>
  <si>
    <t>Myanmar</t>
  </si>
  <si>
    <t>Namibia</t>
  </si>
  <si>
    <t>Nauru</t>
  </si>
  <si>
    <t>Nepal</t>
  </si>
  <si>
    <t>Netherlands Antilles</t>
  </si>
  <si>
    <t>New Caledonia</t>
  </si>
  <si>
    <t xml:space="preserve">New Zealand </t>
  </si>
  <si>
    <t>Nicaragua</t>
  </si>
  <si>
    <t>Niger</t>
  </si>
  <si>
    <t>Nigeria</t>
  </si>
  <si>
    <t>Niue</t>
  </si>
  <si>
    <t>Norfolk Island</t>
  </si>
  <si>
    <t>North  Korea</t>
  </si>
  <si>
    <t>Northern Mariana Islands</t>
  </si>
  <si>
    <t>Norway</t>
  </si>
  <si>
    <t>Oman</t>
  </si>
  <si>
    <t>Pakistan</t>
  </si>
  <si>
    <t>Palau</t>
  </si>
  <si>
    <t>Panama</t>
  </si>
  <si>
    <t>Papua New Guinea</t>
  </si>
  <si>
    <t>Paraguay</t>
  </si>
  <si>
    <t>Peru</t>
  </si>
  <si>
    <t>Philippines</t>
  </si>
  <si>
    <t xml:space="preserve">Pitcairn </t>
  </si>
  <si>
    <t>Poland</t>
  </si>
  <si>
    <t>Portugal</t>
  </si>
  <si>
    <t>Puerto Rico</t>
  </si>
  <si>
    <t>Qatar</t>
  </si>
  <si>
    <t>Reunion</t>
  </si>
  <si>
    <t>Romania</t>
  </si>
  <si>
    <t>Russia</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</si>
  <si>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</si>
  <si>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</si>
  <si>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</si>
  <si>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</si>
  <si>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</si>
  <si>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</si>
  <si>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</si>
  <si>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</si>
  <si>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</si>
  <si>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</si>
  <si>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</si>
  <si>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</si>
  <si>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</si>
  <si>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</si>
  <si>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</si>
  <si>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</si>
  <si>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</si>
  <si>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</si>
  <si>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Korea</t>
  </si>
  <si>
    <t>Spain</t>
  </si>
  <si>
    <t>Sri Lanka</t>
  </si>
  <si>
    <t>St. Helena ex. dep.</t>
  </si>
  <si>
    <t>St. Pierre et Miquelon</t>
  </si>
  <si>
    <t>Sudan</t>
  </si>
  <si>
    <t>Suriname</t>
  </si>
  <si>
    <t>Svalbard</t>
  </si>
  <si>
    <t>Swaziland</t>
  </si>
  <si>
    <t>Sweden</t>
  </si>
  <si>
    <t>Swiss</t>
  </si>
  <si>
    <t>Syria</t>
  </si>
  <si>
    <t>Taiwan</t>
  </si>
  <si>
    <t>Tajikistan</t>
  </si>
  <si>
    <t>Tanzania</t>
  </si>
  <si>
    <t>Thailand</t>
  </si>
  <si>
    <t>The Democratic Republic of Timor-Leste</t>
  </si>
  <si>
    <t>The West Bank and Gaza Strip</t>
  </si>
  <si>
    <t>Togo</t>
  </si>
  <si>
    <t xml:space="preserve">Tokelau </t>
  </si>
  <si>
    <t>Tonga</t>
  </si>
  <si>
    <t>Trinidad and Tobago</t>
  </si>
  <si>
    <t>Tunisia</t>
  </si>
  <si>
    <t>Turkey</t>
  </si>
  <si>
    <t>Turkmenistan</t>
  </si>
  <si>
    <t>Turks and Caicos Islands</t>
  </si>
  <si>
    <t>Tuvalu</t>
  </si>
  <si>
    <t>Uganda</t>
  </si>
  <si>
    <t>Ukraine</t>
  </si>
  <si>
    <t xml:space="preserve">United Arab Emirates </t>
  </si>
  <si>
    <t xml:space="preserve">United Kingdom </t>
  </si>
  <si>
    <t xml:space="preserve">United States of America </t>
  </si>
  <si>
    <t>Uruguay</t>
  </si>
  <si>
    <t>Uzbekistan</t>
  </si>
  <si>
    <t>Vanuatu</t>
  </si>
  <si>
    <t>Vatican City State</t>
  </si>
  <si>
    <t>Venezuela</t>
  </si>
  <si>
    <t>Viet Nam</t>
  </si>
  <si>
    <t>Virgin</t>
  </si>
  <si>
    <t>Wake Island</t>
  </si>
  <si>
    <t>Wallis and Futuna Islands</t>
  </si>
  <si>
    <t>Western Sahara</t>
  </si>
  <si>
    <t>Yemen</t>
  </si>
  <si>
    <t>Zambia</t>
  </si>
  <si>
    <t>Zimbabwe</t>
  </si>
  <si>
    <t>New Jersey Institute of Technology</t>
  </si>
  <si>
    <t>University of Michigan-Dearborn</t>
  </si>
  <si>
    <t>University of Southern California</t>
  </si>
  <si>
    <t>University of Washington</t>
  </si>
  <si>
    <t>Institute of Computing Technology, Chinese Academy of Sciences</t>
  </si>
  <si>
    <t>Shanghai Jiao Tong University</t>
  </si>
  <si>
    <t>University of Science and Technology of China (USTC)</t>
  </si>
  <si>
    <t>The Czech Technical University in Prague</t>
  </si>
  <si>
    <t>The Egypt-Japan University of  Science and Technology(E-JUST)</t>
  </si>
  <si>
    <t>Georg-August-Universität Göttingen</t>
  </si>
  <si>
    <t>German Research Center for Artificial Intelligence (DFKI)</t>
  </si>
  <si>
    <t>Saarland University</t>
  </si>
  <si>
    <t>University of Augsburg</t>
  </si>
  <si>
    <t>Universita di Bologna</t>
  </si>
  <si>
    <t>Seoul National University</t>
  </si>
  <si>
    <t>National University of Singapore（NUS)</t>
  </si>
  <si>
    <t>Universidad Politécnica de Madrid (UPM)</t>
  </si>
  <si>
    <t>Universitat Politècnica de València (UPV)</t>
  </si>
  <si>
    <t>KTH Royal Institute of Technology</t>
  </si>
  <si>
    <t>National Taiwan Univeristy</t>
  </si>
  <si>
    <t>Asian Institute of Technology</t>
  </si>
  <si>
    <t>Chulalongkorn University</t>
  </si>
  <si>
    <t>University College London</t>
  </si>
  <si>
    <t>University of Bristol</t>
  </si>
  <si>
    <t>University of Edinburgh</t>
  </si>
  <si>
    <t>University of Essex</t>
  </si>
  <si>
    <t>University of Oxford</t>
  </si>
  <si>
    <t>The Netherlands</t>
    <phoneticPr fontId="1"/>
  </si>
  <si>
    <t>The Former Yugoslav Republic of Macedonia</t>
    <phoneticPr fontId="1"/>
  </si>
  <si>
    <t>4. Research Topics (select up to 3 topics from “list of research topics” and fill out in order)</t>
  </si>
  <si>
    <t>Order</t>
  </si>
  <si>
    <t>No.</t>
  </si>
  <si>
    <t xml:space="preserve">Supervisor </t>
  </si>
  <si>
    <t>5. Duration:</t>
  </si>
  <si>
    <t>From:</t>
  </si>
  <si>
    <t>To:</t>
  </si>
  <si>
    <t>Days:</t>
  </si>
  <si>
    <t>6. Objectives of your “NII International Internship Program”</t>
  </si>
  <si>
    <r>
      <t>Research Area</t>
    </r>
    <r>
      <rPr>
        <sz val="10"/>
        <color indexed="8"/>
        <rFont val="游ゴシック"/>
        <family val="3"/>
        <charset val="128"/>
      </rPr>
      <t>／</t>
    </r>
    <r>
      <rPr>
        <sz val="10"/>
        <color indexed="8"/>
        <rFont val="Verdana"/>
        <family val="2"/>
      </rPr>
      <t>Title of the research</t>
    </r>
  </si>
  <si>
    <t>No.</t>
    <phoneticPr fontId="3"/>
  </si>
  <si>
    <t>Research area</t>
    <phoneticPr fontId="3"/>
  </si>
  <si>
    <t>Title of the research</t>
    <phoneticPr fontId="3"/>
  </si>
  <si>
    <t>Website</t>
    <phoneticPr fontId="3"/>
  </si>
  <si>
    <t>Name of supervisor</t>
    <phoneticPr fontId="3"/>
  </si>
  <si>
    <t>Title of the supervisor</t>
    <phoneticPr fontId="3"/>
  </si>
  <si>
    <t>Requirements for applicants: Master's / Ph.D. Student</t>
    <phoneticPr fontId="3"/>
  </si>
  <si>
    <t>Total number of acceptance per supervisor</t>
    <phoneticPr fontId="3"/>
  </si>
  <si>
    <t>Duration : 2-6months (less than 180days)</t>
    <phoneticPr fontId="3"/>
  </si>
  <si>
    <t>Comments</t>
    <phoneticPr fontId="3"/>
  </si>
  <si>
    <t>Please confirm the No. you enter.</t>
    <phoneticPr fontId="4"/>
  </si>
  <si>
    <t>id</t>
  </si>
  <si>
    <t>message</t>
  </si>
  <si>
    <t>Error: Please do not leave [From] and/or [To] blank.</t>
    <phoneticPr fontId="4"/>
  </si>
  <si>
    <t>Error: The internship period should be more than 60 days.</t>
    <phoneticPr fontId="4"/>
  </si>
  <si>
    <t>Blank</t>
    <phoneticPr fontId="4"/>
  </si>
  <si>
    <t>Over</t>
    <phoneticPr fontId="4"/>
  </si>
  <si>
    <t>Less</t>
    <phoneticPr fontId="4"/>
  </si>
  <si>
    <t>Error</t>
    <phoneticPr fontId="4"/>
  </si>
  <si>
    <t>result</t>
    <phoneticPr fontId="4"/>
  </si>
  <si>
    <t>Accepted</t>
  </si>
  <si>
    <t>Laboratory budget</t>
  </si>
  <si>
    <t>ID</t>
  </si>
  <si>
    <t>call</t>
  </si>
  <si>
    <t>Applicant</t>
  </si>
  <si>
    <t>Date of birth</t>
  </si>
  <si>
    <t>Master/PhD</t>
  </si>
  <si>
    <t>MOU_Code</t>
  </si>
  <si>
    <t>Gender</t>
  </si>
  <si>
    <t>Nationality</t>
  </si>
  <si>
    <t>E-mail</t>
  </si>
  <si>
    <t>Order by Applicant</t>
    <phoneticPr fontId="12"/>
  </si>
  <si>
    <t>Supervisor</t>
  </si>
  <si>
    <t>research area</t>
  </si>
  <si>
    <t xml:space="preserve"> Title of the research </t>
  </si>
  <si>
    <t>Acceptance Per Supervisor</t>
  </si>
  <si>
    <t>Ranking by Supervisor</t>
    <phoneticPr fontId="12"/>
  </si>
  <si>
    <t>Comments By Professors</t>
  </si>
  <si>
    <t>Acceptance by Kiban</t>
  </si>
  <si>
    <t>Days</t>
  </si>
  <si>
    <r>
      <rPr>
        <sz val="11"/>
        <color indexed="9"/>
        <rFont val="游ゴシック"/>
        <family val="3"/>
        <charset val="128"/>
      </rPr>
      <t>教員コード</t>
    </r>
  </si>
  <si>
    <r>
      <rPr>
        <sz val="11"/>
        <color indexed="9"/>
        <rFont val="游ゴシック"/>
        <family val="3"/>
        <charset val="128"/>
      </rPr>
      <t>研究系</t>
    </r>
  </si>
  <si>
    <r>
      <rPr>
        <sz val="11"/>
        <color indexed="9"/>
        <rFont val="游ゴシック"/>
        <family val="3"/>
        <charset val="128"/>
      </rPr>
      <t>研究者氏名</t>
    </r>
  </si>
  <si>
    <r>
      <rPr>
        <sz val="11"/>
        <color indexed="9"/>
        <rFont val="游ゴシック"/>
        <family val="3"/>
        <charset val="128"/>
      </rPr>
      <t>所属機関</t>
    </r>
    <r>
      <rPr>
        <sz val="11"/>
        <color indexed="9"/>
        <rFont val="Arial"/>
        <family val="2"/>
      </rPr>
      <t>_</t>
    </r>
    <r>
      <rPr>
        <sz val="11"/>
        <color indexed="9"/>
        <rFont val="游ゴシック"/>
        <family val="3"/>
        <charset val="128"/>
      </rPr>
      <t>国名</t>
    </r>
  </si>
  <si>
    <r>
      <rPr>
        <sz val="11"/>
        <color indexed="9"/>
        <rFont val="游ゴシック"/>
        <family val="3"/>
        <charset val="128"/>
      </rPr>
      <t>所属機関</t>
    </r>
    <r>
      <rPr>
        <sz val="11"/>
        <color indexed="9"/>
        <rFont val="Arial"/>
        <family val="2"/>
      </rPr>
      <t>_</t>
    </r>
    <r>
      <rPr>
        <sz val="11"/>
        <color indexed="9"/>
        <rFont val="游ゴシック"/>
        <family val="3"/>
        <charset val="128"/>
      </rPr>
      <t>住所</t>
    </r>
  </si>
  <si>
    <t>Topic
№</t>
    <phoneticPr fontId="4"/>
  </si>
  <si>
    <r>
      <rPr>
        <sz val="11"/>
        <color indexed="8"/>
        <rFont val="Verdana"/>
        <family val="2"/>
      </rPr>
      <t xml:space="preserve">* Please fill in </t>
    </r>
    <r>
      <rPr>
        <sz val="11"/>
        <color indexed="10"/>
        <rFont val="Verdana"/>
        <family val="2"/>
      </rPr>
      <t xml:space="preserve">the boxes in </t>
    </r>
    <r>
      <rPr>
        <b/>
        <u/>
        <sz val="11"/>
        <color indexed="23"/>
        <rFont val="Verdana"/>
        <family val="2"/>
      </rPr>
      <t>GRAY</t>
    </r>
    <r>
      <rPr>
        <sz val="11"/>
        <color indexed="8"/>
        <rFont val="Verdana"/>
        <family val="2"/>
      </rPr>
      <t>.</t>
    </r>
    <phoneticPr fontId="15"/>
  </si>
  <si>
    <t>*Please fill in your English level or appropriate English language proficiency test scores.</t>
    <phoneticPr fontId="1"/>
  </si>
  <si>
    <r>
      <t xml:space="preserve">* Please fill in the </t>
    </r>
    <r>
      <rPr>
        <b/>
        <sz val="11"/>
        <color indexed="10"/>
        <rFont val="Verdana"/>
        <family val="2"/>
      </rPr>
      <t>form 2</t>
    </r>
    <r>
      <rPr>
        <sz val="11"/>
        <color indexed="8"/>
        <rFont val="Verdana"/>
        <family val="2"/>
      </rPr>
      <t xml:space="preserve"> as well.</t>
    </r>
    <phoneticPr fontId="1"/>
  </si>
  <si>
    <r>
      <t xml:space="preserve">* Please save this form in </t>
    </r>
    <r>
      <rPr>
        <b/>
        <sz val="11"/>
        <color indexed="10"/>
        <rFont val="Verdana"/>
        <family val="2"/>
      </rPr>
      <t>".xls"</t>
    </r>
    <r>
      <rPr>
        <sz val="11"/>
        <color indexed="8"/>
        <rFont val="Verdana"/>
        <family val="2"/>
      </rPr>
      <t>.</t>
    </r>
    <phoneticPr fontId="1"/>
  </si>
  <si>
    <t>1. Choose the name of the country where your home institution locates first.</t>
    <phoneticPr fontId="1"/>
  </si>
  <si>
    <t>2. Then choose the name of your home institution.</t>
    <phoneticPr fontId="1"/>
  </si>
  <si>
    <t>Others</t>
    <phoneticPr fontId="1"/>
  </si>
  <si>
    <t>When you do not have the right name on the list, enter the name on "others".</t>
    <phoneticPr fontId="1"/>
  </si>
  <si>
    <r>
      <t xml:space="preserve">* When a cell says </t>
    </r>
    <r>
      <rPr>
        <sz val="11"/>
        <color indexed="10"/>
        <rFont val="Verdana"/>
        <family val="2"/>
      </rPr>
      <t>"(Choose from) drop-down"</t>
    </r>
    <r>
      <rPr>
        <sz val="11"/>
        <color indexed="8"/>
        <rFont val="Verdana"/>
        <family val="2"/>
      </rPr>
      <t xml:space="preserve">, please </t>
    </r>
    <r>
      <rPr>
        <b/>
        <sz val="11"/>
        <color indexed="10"/>
        <rFont val="Verdana"/>
        <family val="2"/>
      </rPr>
      <t>use a drop-down list.</t>
    </r>
    <phoneticPr fontId="15"/>
  </si>
  <si>
    <t>Choose from drop-down</t>
    <phoneticPr fontId="1"/>
  </si>
  <si>
    <t>drop-down</t>
    <phoneticPr fontId="1"/>
  </si>
  <si>
    <t>choose from drop-down</t>
    <phoneticPr fontId="1"/>
  </si>
  <si>
    <t>choose from drop-down</t>
    <phoneticPr fontId="1"/>
  </si>
  <si>
    <t>GIVEN</t>
    <phoneticPr fontId="1"/>
  </si>
  <si>
    <t>・・・</t>
  </si>
  <si>
    <t>Choose from drop-down</t>
  </si>
  <si>
    <t>* NOTE *</t>
    <phoneticPr fontId="1"/>
  </si>
  <si>
    <t>drop-down</t>
  </si>
  <si>
    <t>From</t>
    <phoneticPr fontId="4"/>
  </si>
  <si>
    <t>To</t>
    <phoneticPr fontId="4"/>
  </si>
  <si>
    <t>country</t>
  </si>
  <si>
    <t>name of institutions</t>
  </si>
  <si>
    <t>America</t>
  </si>
  <si>
    <t>Buenos Aires University</t>
  </si>
  <si>
    <t>Czech</t>
  </si>
  <si>
    <t>Centre de Recherche en Informatique de Lens (CRIL)</t>
  </si>
  <si>
    <t>Claude Bernard University Lyon 1</t>
  </si>
  <si>
    <t>Ecole Normale Supériere de Lyon (ENS Lyon)</t>
  </si>
  <si>
    <t>French National Audiovisual Institute (INA)</t>
  </si>
  <si>
    <t>Institut de Recherche en Informatique et Systemes Aleatoires(IRISA)</t>
  </si>
  <si>
    <t>Institut INP-ENSEEIHT</t>
  </si>
  <si>
    <t>Institut National de Recherche en Informatique et en Automatique (INRIA)</t>
  </si>
  <si>
    <t>Institut National Polytechnique de Grenoble</t>
  </si>
  <si>
    <t xml:space="preserve">Sorbonne Université </t>
  </si>
  <si>
    <t>Université Grenoble Alpes （Université Joseph Fourier-Grenoble 1）</t>
  </si>
  <si>
    <t>German Academic Exchange Service (DAAD)</t>
  </si>
  <si>
    <t>Ludwig-Maximilians-Universität München</t>
  </si>
  <si>
    <t>RWTH Aachen University</t>
  </si>
  <si>
    <t>Technische Universität Berlin (TUB, TU Berlin)</t>
  </si>
  <si>
    <t>Technische Universität Braunschweig (TU Braunschweig)</t>
  </si>
  <si>
    <t>Technische Universität München (TUM)</t>
  </si>
  <si>
    <t>University of Freiburg</t>
  </si>
  <si>
    <t>University of Konstanz</t>
  </si>
  <si>
    <t>University of Potsdam</t>
  </si>
  <si>
    <t>Indraprastha Institute of Information Technology, Delhi</t>
  </si>
  <si>
    <t>Dublin City University</t>
  </si>
  <si>
    <t>Lero - the Irish Software Research Centre（The University of Limerick)</t>
  </si>
  <si>
    <t>Trinity College Dublin</t>
  </si>
  <si>
    <t>Politecnico di Milano</t>
  </si>
  <si>
    <t>Torino University</t>
  </si>
  <si>
    <t>Università degli Studi di Ferrara (UNIFE)</t>
  </si>
  <si>
    <t>Korea</t>
  </si>
  <si>
    <t>University of Minho</t>
  </si>
  <si>
    <t>King Abdullah University of Science and Technology (KAUST)</t>
  </si>
  <si>
    <t>Institute for Infocomm Research (I2R)</t>
  </si>
  <si>
    <t>The Universitat Politècnica de Catalunya (UPC)</t>
  </si>
  <si>
    <t>University of Zurich (UZH)</t>
  </si>
  <si>
    <t>National Tsing Hua University, College of Electrical engineering and Computer Science (NTHU EECS)</t>
  </si>
  <si>
    <t>The Netherlands</t>
  </si>
  <si>
    <t>United Kingdom</t>
  </si>
  <si>
    <t>Alan Turing Institute</t>
  </si>
  <si>
    <t>Imperial College London</t>
  </si>
  <si>
    <t>Newcastle University</t>
  </si>
  <si>
    <t>Open University</t>
  </si>
  <si>
    <t>University of Bath</t>
  </si>
  <si>
    <t>Indiana University</t>
    <phoneticPr fontId="1"/>
  </si>
  <si>
    <t>International Computer Science Institute (ICI-Berkeley)</t>
  </si>
  <si>
    <t>University of Illinois at Urbana Champaign</t>
  </si>
  <si>
    <t>CSIRO (Data61)</t>
  </si>
  <si>
    <t>The Vienna University of Technology</t>
    <phoneticPr fontId="1"/>
  </si>
  <si>
    <t>Royal Melbourne Institute of Technology</t>
    <phoneticPr fontId="1"/>
  </si>
  <si>
    <t>University of Melbourne</t>
    <phoneticPr fontId="1"/>
  </si>
  <si>
    <t>University of Sydney</t>
    <phoneticPr fontId="1"/>
  </si>
  <si>
    <t>Pontifical Catholic University of Campinas</t>
    <phoneticPr fontId="1"/>
  </si>
  <si>
    <t>McGill University</t>
    <phoneticPr fontId="1"/>
  </si>
  <si>
    <t>Polytechnique Montréal</t>
    <phoneticPr fontId="1"/>
  </si>
  <si>
    <t>Simon Fraser University</t>
    <phoneticPr fontId="1"/>
  </si>
  <si>
    <t>University of Alberta</t>
    <phoneticPr fontId="1"/>
  </si>
  <si>
    <t>University of Waterloo</t>
    <phoneticPr fontId="1"/>
  </si>
  <si>
    <t>York University</t>
    <phoneticPr fontId="1"/>
  </si>
  <si>
    <t>Pontificia Universidad Católica de Chile (PUCC)</t>
    <phoneticPr fontId="1"/>
  </si>
  <si>
    <t>Aalto University</t>
    <phoneticPr fontId="1"/>
  </si>
  <si>
    <t>University of Côte d'Azur(former University of Nice Sophia Antipolis)</t>
  </si>
  <si>
    <t>Delft University of Technology (TU Delft)</t>
    <phoneticPr fontId="1"/>
  </si>
  <si>
    <t>The University of Cambridge</t>
  </si>
  <si>
    <t>Norway</t>
    <phoneticPr fontId="1"/>
  </si>
  <si>
    <t>University of Bergen</t>
    <phoneticPr fontId="1"/>
  </si>
  <si>
    <t>Master/Ph.D:</t>
    <phoneticPr fontId="1"/>
  </si>
  <si>
    <t>Name of University/Institution:</t>
    <phoneticPr fontId="1"/>
  </si>
  <si>
    <t>France</t>
    <phoneticPr fontId="1"/>
  </si>
  <si>
    <t>Peking University</t>
    <phoneticPr fontId="1"/>
  </si>
  <si>
    <t>HUST - Hanoi University of Science and Technology</t>
    <phoneticPr fontId="1"/>
  </si>
  <si>
    <t>Ecole Polytechnique Federale de Lausanne (EPFL)</t>
    <phoneticPr fontId="1"/>
  </si>
  <si>
    <t>Academia Sinica</t>
    <phoneticPr fontId="1"/>
  </si>
  <si>
    <t>University of Namur</t>
    <phoneticPr fontId="1"/>
  </si>
  <si>
    <t>VNU-UET - VNU University of Engineering and Technology</t>
    <phoneticPr fontId="1"/>
  </si>
  <si>
    <t>VNU-HCM US - Vietnam National University - Ho Chi Minh City, University of Science</t>
    <phoneticPr fontId="1"/>
  </si>
  <si>
    <t>VNU-HCM UIT - Vietnam National University - Ho Chi Minh city, University of Information Technology</t>
    <phoneticPr fontId="1"/>
  </si>
  <si>
    <t>MICA -International Research Institute, Multimedia, Information, Communication and Applications</t>
    <phoneticPr fontId="1"/>
  </si>
  <si>
    <r>
      <t xml:space="preserve">*NOTICE: Internship period at NII must be </t>
    </r>
    <r>
      <rPr>
        <b/>
        <u/>
        <sz val="10"/>
        <color indexed="8"/>
        <rFont val="Verdana"/>
        <family val="2"/>
      </rPr>
      <t>less than 180 days, 60 at minimum</t>
    </r>
    <r>
      <rPr>
        <b/>
        <sz val="10"/>
        <color indexed="8"/>
        <rFont val="Verdana"/>
        <family val="2"/>
      </rPr>
      <t>.</t>
    </r>
    <phoneticPr fontId="4"/>
  </si>
  <si>
    <t>Error: Please correct the duration you entered.</t>
    <phoneticPr fontId="4"/>
  </si>
  <si>
    <t>Error: The internship period should be less than 180 days.</t>
    <phoneticPr fontId="4"/>
  </si>
  <si>
    <t>The Central National de la Recherche Scientifique (CNRS)</t>
    <phoneticPr fontId="1"/>
  </si>
  <si>
    <t>Université Toulouse III - Paul Sabatier (IRIT)</t>
    <phoneticPr fontId="1"/>
  </si>
  <si>
    <t>Attachment1     “NII International Internship Program” Application Form 2023 1st Call</t>
    <phoneticPr fontId="1"/>
  </si>
  <si>
    <t>Tongji University</t>
    <phoneticPr fontId="1"/>
  </si>
  <si>
    <t>Tsinghua University</t>
    <phoneticPr fontId="1"/>
  </si>
  <si>
    <t>INESC-ID</t>
    <phoneticPr fontId="1"/>
  </si>
  <si>
    <t>INESC Technology and Science (INESC TEC)</t>
    <phoneticPr fontId="1"/>
  </si>
  <si>
    <t>Belgium</t>
    <phoneticPr fontId="1"/>
  </si>
  <si>
    <t>P00301</t>
  </si>
  <si>
    <t>Knowledge Representation and Reasoning</t>
  </si>
  <si>
    <t>Integration of Knowledge Representation and Machine Learning</t>
  </si>
  <si>
    <t>Katsumi Inoue</t>
  </si>
  <si>
    <t>Professor</t>
  </si>
  <si>
    <t>Master/Ph.D.</t>
  </si>
  <si>
    <t>3 - 6 months</t>
  </si>
  <si>
    <t>Knowledge in KR&amp;R (e.g., logic programming, SAT, ASP, abduction, belief change, commonsense reasoning) as well as machine learning (e.g., neurosymbolic AI, inductive inference, representation learning) are advantageous to tackle this subject.  Experience in algebraic computation is useful too.   _x000D_
Contact Prof. Inoue in advance.</t>
  </si>
  <si>
    <t>P00302</t>
  </si>
  <si>
    <t>Discovery, Inference and Learning about Dynamic Systems</t>
  </si>
  <si>
    <t>Basic knowledge of symbolic AI and machine learning is required.  Interests and experiences in topics such as Boolean networks, cellular automata, model checking, planning and dynamical systems are welcome.   _x000D_
Contact Prof. Inoue in advance.</t>
  </si>
  <si>
    <t>P01001</t>
  </si>
  <si>
    <t>AI and Law</t>
  </si>
  <si>
    <t>Norm Compliance Mechanism</t>
  </si>
  <si>
    <t>Ken Satoh</t>
  </si>
  <si>
    <t>Ph.D.</t>
  </si>
  <si>
    <t>2 - 3 months</t>
  </si>
  <si>
    <t>P01002</t>
  </si>
  <si>
    <t>Legal Reasoning</t>
  </si>
  <si>
    <t>P01003</t>
  </si>
  <si>
    <t>Legal Natural Language Processing</t>
  </si>
  <si>
    <t>P01101</t>
  </si>
  <si>
    <t>Machine learning</t>
  </si>
  <si>
    <t>Geometric analysis of machine learning and its relationship to symbolic reasoning</t>
  </si>
  <si>
    <t>https://mahito.nii.ac.jp</t>
  </si>
  <si>
    <t>Mahito Sugiyama</t>
  </si>
  <si>
    <t>Associate Professor</t>
  </si>
  <si>
    <t>P01201</t>
  </si>
  <si>
    <t>Artificial Intelligence / Web Informatics</t>
  </si>
  <si>
    <t>Semantic Web / Linked Data / Linked Open Data</t>
  </si>
  <si>
    <t>http://lod.ac  http://www-kasm.nii.ac.jp/~takeda</t>
  </si>
  <si>
    <t>Hideaki Takeda</t>
  </si>
  <si>
    <t>P01202</t>
  </si>
  <si>
    <t>Artificial Intelligence</t>
  </si>
  <si>
    <t>Artificial Social Intelligence: building intelligence systems with social knowledge and social interaction</t>
  </si>
  <si>
    <t>http://www-kasm.nii.ac.jp/~takeda</t>
  </si>
  <si>
    <t>P01301</t>
  </si>
  <si>
    <t>software verification</t>
  </si>
  <si>
    <t>separation logic</t>
  </si>
  <si>
    <t>http://research.nii.ac.jp/~tatsuta/index-e.html</t>
  </si>
  <si>
    <t>Makoto Tatsuta</t>
  </si>
  <si>
    <t>2 - 6 months</t>
  </si>
  <si>
    <t>P02001</t>
  </si>
  <si>
    <t>Theoretical Computer Science_x000D_
Data Mining</t>
  </si>
  <si>
    <t>Spectral theory for directed graphs, hypergraphs, and submodular transformations.</t>
  </si>
  <si>
    <t>https://arxiv.org/abs/2106.02353_x000D_
https://dl.acm.org/doi/abs/10.1145/3394486.3403248_x000D_
https://arxiv.org/abs/1708.08781</t>
  </si>
  <si>
    <t>Yuichi Yoshida</t>
  </si>
  <si>
    <t>P02002</t>
  </si>
  <si>
    <t>Theoretical Computer Science_x000D_
Machine Learning</t>
  </si>
  <si>
    <t>Average sensitivity of optimization problems</t>
  </si>
  <si>
    <t>https://arxiv.org/abs/1904.03248_x000D_
https://arxiv.org/abs/2111.02657_x000D_
https://openreview.net/forum?id=VM7u8ecLrZV</t>
  </si>
  <si>
    <t>P02003</t>
  </si>
  <si>
    <t>Theoretical Computer Science</t>
  </si>
  <si>
    <t>Sublinear-time algorithms</t>
  </si>
  <si>
    <t>https://arxiv.org/abs/2204.08404_x000D_
https://arxiv.org/abs/2210.12601</t>
  </si>
  <si>
    <t>P02101</t>
  </si>
  <si>
    <t>Computational Complexity Theory</t>
  </si>
  <si>
    <t>Meta-complexity, average-case complexity, pseudorandomness, and the Minimum Circuit Size Problem</t>
  </si>
  <si>
    <t>https://eccc.weizmann.ac.il/report/2022/119/_x000D_
https://eccc.weizmann.ac.il/report/2021/058/</t>
  </si>
  <si>
    <t>Shuichi Hirahara</t>
  </si>
  <si>
    <t>P03401</t>
  </si>
  <si>
    <t>Robotics</t>
  </si>
  <si>
    <t>Development of humanoid robot</t>
  </si>
  <si>
    <t>Taisuke Kobayashi</t>
  </si>
  <si>
    <t>Assistant Professor</t>
  </si>
  <si>
    <t>4 - 6 months</t>
  </si>
  <si>
    <t>Design a part of humanoid hardware or develop a software for robot state estimation</t>
  </si>
  <si>
    <t>P03402</t>
  </si>
  <si>
    <t>World model for model-based reinforcement learning</t>
  </si>
  <si>
    <t>Implement a novel world model for predicting future states on robot control</t>
  </si>
  <si>
    <t>A00301</t>
  </si>
  <si>
    <t>Machine Learning, Deep Learning, Software Engineering, Testing and Debugging</t>
  </si>
  <si>
    <t>Risk-Aware Debugging Techniques for Deep Neural Networks</t>
  </si>
  <si>
    <t>http://research.nii.ac.jp/~f-ishikawa/en/lab.html</t>
  </si>
  <si>
    <t>Fuyuki Ishikawa</t>
  </si>
  <si>
    <t>A00302</t>
  </si>
  <si>
    <t>Software Engineering, Cyber-Physical Systems, Testing and Debugging, Formal Methods</t>
  </si>
  <si>
    <t>Smart Testing and Debugging for Cyber-Physical and Intelligent Systems</t>
  </si>
  <si>
    <t>A00601</t>
  </si>
  <si>
    <t>Wireless and Mobile  Networks, Sensing, Signal Processing, Machine Learning</t>
  </si>
  <si>
    <t>Energy-efficient edge AI-based wireless networks design for Beyond 5G</t>
  </si>
  <si>
    <t>http://research.nii.ac.jp/~megkaneko/</t>
  </si>
  <si>
    <t>Megumi Kaneko</t>
  </si>
  <si>
    <t>Required programming skills: Matlab, Python._x000D_
Basic knowledge in wireless/digital communications and signal processing is required.</t>
  </si>
  <si>
    <t>A00602</t>
  </si>
  <si>
    <t>Joint wireless communications and sensing for IoT massive connectivity</t>
  </si>
  <si>
    <t>A00603</t>
  </si>
  <si>
    <t>Integrated terrestrial and spatial wireless communications for Beyond 5G and 6G</t>
  </si>
  <si>
    <t>A00604</t>
  </si>
  <si>
    <t>Exploiting TeraHertz bands for 6G wireless communications and sensing</t>
  </si>
  <si>
    <t>A01201</t>
  </si>
  <si>
    <t>Programming Languages / Program Verification</t>
  </si>
  <si>
    <t>Advanced Type Systems for Computational Effects</t>
  </si>
  <si>
    <t>https://researchmap.jp/t-sekiym?lang=en_x000D_
https://dl.acm.org/doi/abs/10.1145/3571264</t>
  </si>
  <si>
    <t>Taro Sekiyama</t>
  </si>
  <si>
    <t>Computational effects are a key factor for effectful programming, being able to be implemented using, e.g., monads, control operators, and effect handlers. This research aims to develop advanced type systems, such as dependent type systems, for the effectful constructs.</t>
  </si>
  <si>
    <t>A01202</t>
  </si>
  <si>
    <t>Program Verification</t>
  </si>
  <si>
    <t>Program Verification with Machine Learning</t>
  </si>
  <si>
    <t>https://researchmap.jp/t-sekiym?lang=en_x000D_
https://arxiv.org/abs/2107.09766</t>
  </si>
  <si>
    <t>This internship program aims to apply machine learning techniques, including reinforcement learning and text-processing methods, to speed up program verification process.</t>
  </si>
  <si>
    <t>A01203</t>
  </si>
  <si>
    <t>Type-Based Temporal Verification and Its Automation</t>
  </si>
  <si>
    <t>https://researchmap.jp/t-sekiym?lang=en_x000D_
https://dl.acm.org/doi/10.1145/3209108.3209204_x000D_
https://dl.acm.org/doi/abs/10.1145/3571264</t>
  </si>
  <si>
    <t>Temporal verification aims to verify safety and liveness temporal properties of programs, including how computation resources are used. This research aims to develop (1) advanced type systems for temporal verification in the presence of a variety of programming features such as recursion, references, and any other effects, and (2) procedures to automate the type-based temporal verification.</t>
  </si>
  <si>
    <t>A01701</t>
  </si>
  <si>
    <t>Categorical Foundation of Model Checking</t>
  </si>
  <si>
    <t>https://group-mmm.org/~ichiro/</t>
  </si>
  <si>
    <t>Ichiro Hasuo</t>
  </si>
  <si>
    <t>##  Fixed-point specifications (such as in LTL and modal \mu-calculus) have been conventionally studied in terms of finitary and combinatory structures (automata, games, etc.). These observations are recently being transferred to more abstract settings, opening up algorithms and proof methods for new application domains (esp. probabilistic, metric, etc.). There are a number of research questions waiting to be answered, both theoretical and algorithmic. _x000D_
_x000D_
##  References: [Komorida, Katsumata, Hu, Klin, Hasuo, LICS’19], [Komorida, Katsumata, Kupke, Rot, Hasuo, LICS'21], [Kori, Hasuo, Katsumata, CONCUR'21], [Kori, Urabe, Katsumata, Suenaga, Hasuo, CAV’22]_x000D_
_x000D_
##  Desired: familiarity with mathematical and abstract reasoning used in logic, lattice theory and (possibly) category theory_x000D_
_x000D_
##  Interested? Please first consult https://group-mmm.org/eratommsd/internship-students/ (don't write an email to me)</t>
  </si>
  <si>
    <t>A01702</t>
  </si>
  <si>
    <t>Logical guidance in optimization metaheuristics</t>
  </si>
  <si>
    <t>##  Many real-world optimization problems have inherent logical and discrete structures, but many optimization metaheuristics (stochastic optimization, hill-climbing, evolutionary computation, etc.) do not make explicit use of such structures. We have used hierarchical optimization frameworks where the upper logical layer guides the lower metaheuristics layer for efficiency and explainability. The goal is to push the idea further in other applications and theoretical foundations._x000D_
_x000D_
##  References: [Zhang, Hasuo, Arcaini, CAV'19], [Zhang, Ernst, Sedwards, Arcaini, Hasuo, EMSOFT'18]_x000D_
_x000D_
##  Desired: familiarity with, or eagerness to learn, 1) formal logic, 2) optimization metaheuristics, 3) statistical machine learning_x000D_
_x000D_
##  Interested? Please first consult https://group-mmm.org/eratommsd/internship-students/ (don't write an email to me)</t>
  </si>
  <si>
    <t>A01703</t>
  </si>
  <si>
    <t>Logical safety for automated driving</t>
  </si>
  <si>
    <t>##  Responsibility-sensitive safety (RSS) is a recently proposed methodology for devising mathematically-guaranteed safety rules for automated driving. The candidate will work on its logical foundations and its application to various driving scenarios. The work is much like interactive theorem proving, but with unique theoretical challenges (e.g. continuous dynamics) and a hot application (automated driving)._x000D_
_x000D_
##  References: [Hasuo, Eberhart, Haydon, et al., IEEE Trans. Intelligent Vehicles, ‘22 (available at arXiv)] [Shalev-Shwartz, Shammah, Shashua, arXiv'17]  _x000D_
_x000D_
##  Desired: familiarity with formal logic and interactive theorem proving, passion in bringing theory to practice_x000D_
_x000D_
##  Interested? Please first consult https://group-mmm.org/eratommsd/internship-students/ (don't write an email to me)</t>
  </si>
  <si>
    <t>K00101</t>
  </si>
  <si>
    <t>Text Media</t>
  </si>
  <si>
    <t>Language Models and their applications to assist human activities</t>
  </si>
  <si>
    <t>http://www-al.nii.ac.jp</t>
  </si>
  <si>
    <t>Akiko Aizawa</t>
  </si>
  <si>
    <t>K00102</t>
  </si>
  <si>
    <t>Deep analysis of scientific papers</t>
  </si>
  <si>
    <t>K00103</t>
  </si>
  <si>
    <t>Mathematical language processing</t>
  </si>
  <si>
    <t>K00401</t>
  </si>
  <si>
    <t>Education</t>
  </si>
  <si>
    <t>Ontology based Approach for compliance with student privacy protection requirements in Education</t>
  </si>
  <si>
    <t>http://research.nii.ac.jp/~andres/official/intern2023_ON_SITE_topic_1.html</t>
  </si>
  <si>
    <t>Frederic ANDRES</t>
  </si>
  <si>
    <t>Collaboration with ISO standardisation SC36 experts</t>
  </si>
  <si>
    <t>K00402</t>
  </si>
  <si>
    <t>Business intelligence</t>
  </si>
  <si>
    <t>AI-driven customer intelligence</t>
  </si>
  <si>
    <t>http://research.nii.ac.jp/~andres/official/intern2023_ON_SITE_topic_2.html</t>
  </si>
  <si>
    <t>6 months</t>
  </si>
  <si>
    <t>Collaboration with the largest travel company  in Japan</t>
  </si>
  <si>
    <t>K00403</t>
  </si>
  <si>
    <t>data science, water quality</t>
  </si>
  <si>
    <t>Water Crystal classification benchmark</t>
  </si>
  <si>
    <t>http://research.nii.ac.jp/~andres/official/intern2023_ON_SITE_topic_3.html</t>
  </si>
  <si>
    <t>collaboration with the Emoto research Lab</t>
  </si>
  <si>
    <t>K00404</t>
  </si>
  <si>
    <t>Data Science,  Food Science</t>
  </si>
  <si>
    <t>cooking recipes without border (CRWB) project</t>
  </si>
  <si>
    <t>http://research.nii.ac.jp/~andres/official/intern2023_ON_SITE_topic_4.html</t>
  </si>
  <si>
    <t>collaboration with IEEE and ISO data science</t>
  </si>
  <si>
    <t>K00405</t>
  </si>
  <si>
    <t>Data science, education science</t>
  </si>
  <si>
    <t>Affective Learning Monitoring Platform as a Service (ALMPaaS)</t>
  </si>
  <si>
    <t>http://research.nii.ac.jp/~andres/official/intern2023_ON_SITE_topic_5.html</t>
  </si>
  <si>
    <t>collaboration with Darwin university and Cardiff University</t>
  </si>
  <si>
    <t>K00501</t>
  </si>
  <si>
    <t>3-D computer vision</t>
  </si>
  <si>
    <t>Proffesional-grade image-based 3D reconstruction in the wild</t>
  </si>
  <si>
    <t>https://satoshi-ikehata.github.io/</t>
  </si>
  <si>
    <t>Satoshi Ikehata</t>
  </si>
  <si>
    <t>In this project, we explore a method for performing professional-grade (industry-available) image-based shape and reflectance recovery in the wild, primarily using the photometric stereo technique. _x000D_
Basic knowledge and interest in 3D computer vision and physics-based vision are desirable, as well as experience with Python coding and basic concepts of deep learning.</t>
  </si>
  <si>
    <t>K01001</t>
  </si>
  <si>
    <t>Digital Humanities</t>
  </si>
  <si>
    <t>Machine learning for image processing (esp. character recognition), geographic information, linked data, and metadata management for cultural heritage</t>
  </si>
  <si>
    <t>http://agora.ex.nii.ac.jp/~kitamoto/education/internship/</t>
  </si>
  <si>
    <t>Asanobu Kitamoto</t>
  </si>
  <si>
    <t>K01002</t>
  </si>
  <si>
    <t>Earth Environmental Informatics</t>
  </si>
  <si>
    <t>Big data analytics (esp. image processing, remote sensing, and machine learning) for societal problems such as environment and sustainability</t>
  </si>
  <si>
    <t>K01003</t>
  </si>
  <si>
    <t>Crisis Informatics</t>
  </si>
  <si>
    <t>Big data analytics (esp. image processing, natural language processing, and machine learning) for natural disasters and crisis</t>
  </si>
  <si>
    <t>K01004</t>
  </si>
  <si>
    <t>Open Science</t>
  </si>
  <si>
    <t>Research on new trends in open science, such as open data, data citation, citizen science, and open innovation</t>
  </si>
  <si>
    <t>K01401</t>
  </si>
  <si>
    <t>Content-Based Image and Video Analysis</t>
  </si>
  <si>
    <t>video and image search (esp. TRECVID AVS task.  see: https://trecvid.nist.gov/)</t>
  </si>
  <si>
    <t>http://www.satoh-lab.nii.ac.jp/</t>
  </si>
  <si>
    <t>Shin'ichi Satoh</t>
  </si>
  <si>
    <t>K01402</t>
  </si>
  <si>
    <t>Automatic question answering about videos (esp. TRECVID Deep Video Understanding (DVU).  see: https://trecvid.nist.gov/)</t>
  </si>
  <si>
    <t>K01403</t>
  </si>
  <si>
    <t>Content-Based image and Video Analysis</t>
  </si>
  <si>
    <t>Video/image captioning (esp. TRECVID Video to Text (VTT) task.  see: https://trecvid.nist.gov/)</t>
  </si>
  <si>
    <t>K01404</t>
  </si>
  <si>
    <t>Landmark image retrieval, e.g., Google Landmark Image Retrieval https://www.kaggle.com/c/landmark-retrieval-2020.</t>
  </si>
  <si>
    <t>K01601</t>
  </si>
  <si>
    <t>computer vision</t>
  </si>
  <si>
    <t>One of the following topics (but not limited to):_x000D_
(1) 3D vision,_x000D_
(2) Human activity recognition,  _x000D_
(3) Gaze sensing and navigation,_x000D_
(4) Object detection and segmentation from video using deep learning,                                          _x000D_
(5) Image/video generation using deep learning.</t>
  </si>
  <si>
    <t>http://www.dgcv.nii.ac.jp</t>
  </si>
  <si>
    <t>Akihiro Sugimoto</t>
  </si>
  <si>
    <t>Longer duration is better._x000D_
Rigorous background on mathematics is required.  Strong programming skills on image processing and computer vision are also required.  In the case of Master course students, highly motivated students who can stay for 6 months are preferable.  Students who are willing to pursuit ph D at NII are preferable as well.  Potential applicants should send your CV and research interests/proposals directly to Prof. Sugimoto before your application.</t>
  </si>
  <si>
    <t>K01602</t>
  </si>
  <si>
    <t>digital geometry</t>
  </si>
  <si>
    <t>(1) Discretization model of geometric shape,  _x000D_
(2) Discrete shape fitting to noisy integer points,_x000D_
(3) Any proposed topic related with digital geometry.</t>
  </si>
  <si>
    <t>Rigorous background on mathematics as well as computer vision is required.  In particular, strong knowledge on linear algebra, graph theory, and number theory is important requirements.  Programming skills on image processing or computer vision are also required.  Potential applicants should send your CV and research interests/proposals directly to Prof. Sugimoto before your application.</t>
  </si>
  <si>
    <t>K01701</t>
  </si>
  <si>
    <t>Data Mining</t>
  </si>
  <si>
    <t>recommender system</t>
  </si>
  <si>
    <t>https://www.tlab.nii.ac.jp</t>
  </si>
  <si>
    <t>Atsuhiro Takasu</t>
  </si>
  <si>
    <t>K01702</t>
  </si>
  <si>
    <t>Tabular Data Recognition and Analysis</t>
  </si>
  <si>
    <t>K01703</t>
  </si>
  <si>
    <t>Sequence Data Mining</t>
  </si>
  <si>
    <t>K02001</t>
  </si>
  <si>
    <t>Deep Learning</t>
  </si>
  <si>
    <t>High-Speed Object Detection and Tracking onboard a Drone</t>
  </si>
  <si>
    <t>http://research.nii.ac.jp/~prendinger/papers/FY2023(1)_Topics.html</t>
  </si>
  <si>
    <t>Helmut PRENDINGER</t>
  </si>
  <si>
    <t>Longer stay is preferred for solid result.</t>
  </si>
  <si>
    <t>K02002</t>
  </si>
  <si>
    <t>Deep Learning/Machine Learning/Cointegration</t>
  </si>
  <si>
    <t>Time Series Analysis for Bitcoin Market Prediction</t>
  </si>
  <si>
    <t>K02003</t>
  </si>
  <si>
    <t>Transformer-based Conditional Generative Models</t>
  </si>
  <si>
    <t>K02301</t>
  </si>
  <si>
    <t>Speech processing</t>
  </si>
  <si>
    <t>Differentiable digital signal processing with applications to speech audio generation</t>
  </si>
  <si>
    <t>"Relevant but not limited to _x000D_
[1] WaveGrad https://arxiv.org/abs/2009.00713; _x000D_
[2] DiffWave https://arxiv.org/abs/2009.09761; _x000D_
[3] PriorGrad https://arxiv.org/abs/2106.06406; _x000D_
[4] BDDM https://arxiv.org/abs/2203.13508; _x000D_
[5] InferGrad https://arxiv.org/abs/2202.03751 _x000D_
[6] Grad-TTS https://arxiv.org/abs/2105.06337 _x000D_
[7] SaShiMi https://arxiv.org/abs/2202.09729 _x000D_
[8] SpecGrad https://arxiv.org/abs/2203.16749_x000D_
[9] WaveFit https://arxiv.org/abs/2210.01029"</t>
  </si>
  <si>
    <t>Junichi Yamagishi</t>
  </si>
  <si>
    <t>The successful candidate should be a PhD student in speech processing, computer science, or a related discipline. He or she should have strong programming skills. Familiarity with DNN tools (e.g., Pytorch) and speech tools is preferable. Supervision teams include Dr. Xin Wang.</t>
  </si>
  <si>
    <t>K02302</t>
  </si>
  <si>
    <t>Audio Deepfake detection combining physiological, phonetic, and explainable deep learning techniques</t>
  </si>
  <si>
    <t>"Relevant but not limited to _x000D_
[1] https://www.asvspoof.org  _x000D_
[2] https://arxiv.org/abs/2201.03321 _x000D_
[3] https://www.usenix.org/system/files/sec22fall_blue.pdf_x000D_
[4] doi: 10.21437/Interspeech.2022-661_x000D_
[5] Neural additive model: https://arxiv.org/abs/2004.13912"</t>
  </si>
  <si>
    <t>The successful candidate should be a PhD student in speech processing, lingusitic, computer science, or a related discipline. He or she should have some programming skills. Familiarity with DNN tools (e.g., Pytorch) and speech tools is preferable. Supervision teams include Dr. Xin Wang.</t>
  </si>
  <si>
    <t>K02303</t>
  </si>
  <si>
    <t>Automatic evaluation of speech and sound quality</t>
  </si>
  <si>
    <t>Relevant papers include, but are not limited to: [1] Erica Cooper, Wen-Chin Huang, Tomoki Toda, Junichi Yamagishi, "Generalization Ability of MOS Prediction Networks" (ICASSP 2022) and [2] Wen-Chin Huang, Erica Cooper, Yu Tsao, Hsin-Min Wang, Tomoki Toda, Junichi Yamagishi, "The VoiceMOS Challenge 2022" (Interspeech 2022).</t>
  </si>
  <si>
    <t>The successful candidate should be a PhD student in speech or music signal processing, computer science, or a related discipline. He or she should have strong programming skills and experience with speech and audio processing and/or machine learning. • Familiarity with DNN tools and speech tools are preferable. Supervision teams include Dr. Erica Cooper.</t>
  </si>
  <si>
    <t>K02304</t>
  </si>
  <si>
    <t>Music processing</t>
  </si>
  <si>
    <t>Expressive multi-instrument musical score-to-performance generation using deep learning</t>
  </si>
  <si>
    <t>Relevant papers include, but are not limited to: [1] Xuan Shi, Erica Cooper, Junichi Yamagishi, "Use of speaker recognition approaches for learning and evaluating embedding representations of musical instrument sounds," IEEE/ACM Trans. ASLP, Jan 2022, [2] Erica Cooper, Xin Wang, Junichi Yamagishi, "Text-to-Speech Synthesis Techniques for MIDI-to-Audio Synthesis," SSW 2021, and [3] Wu et al., ICLR 2022, "MIDI-DDSP: Detailed Control of Musical Performance via Hierarchical Modeling."</t>
  </si>
  <si>
    <t>K02305</t>
  </si>
  <si>
    <t>Controllable language-independent speaker anonymization</t>
  </si>
  <si>
    <t>Relevant but not limited to [1] https://www.voiceprivacychallenge.org,  [2]﻿Miao, X., Wang, X., Cooper, E., Yamagishi, J., Tomashenko, N. (2022) Language-Independent Speaker Anonymization Approach Using Self-Supervised Pre-Trained Models. Proc. The Speaker and Language Recognition Workshop (Odyssey 2022), 279-286, doi: 10.21437/Odyssey.2022-39</t>
  </si>
  <si>
    <t>The successful candidate should be a PhD student in speech processing, computer science, or a related discipline. He or she should have strong programming skills. Familiarity with DNN tools (e.g., Pytorch) and speech tools are preferable. Supervision teams include Dr. Xiaoxiao Miao.</t>
  </si>
  <si>
    <t>K02306</t>
  </si>
  <si>
    <t>Natural language processing</t>
  </si>
  <si>
    <t>Cross-lingual few-shot learning</t>
  </si>
  <si>
    <t>Relevant papers include, but are not limited to: [1] Lin et al., Few-shot Learning with Multilingual Generative Language Models, EMNLP-22.</t>
  </si>
  <si>
    <t>The successful candidate should be a Ph.D. student in natural language processing, computer science/engineering, mathematics, or a related discipline and familiar with PyTorch. Supervision teams include Dr. Canasai Kruengkrai.</t>
  </si>
  <si>
    <t>K02601</t>
  </si>
  <si>
    <t>Multimedia Data Mining and Analysis</t>
  </si>
  <si>
    <t>Multimodal deep learning and pre-training models for cross-modal retrieval between audio-video, lyrics-audio, and image-text, multimedia content recommendation</t>
  </si>
  <si>
    <t>http://research.nii.ac.jp/~yiyu/</t>
  </si>
  <si>
    <t>Yi YU</t>
  </si>
  <si>
    <t>K02602</t>
  </si>
  <si>
    <t>Artificial Intelligence and Music</t>
  </si>
  <si>
    <t>Deep generative models for lyrics-to-melody generation, melody-to-lyrics generation, singing voice synthesis</t>
  </si>
  <si>
    <t>https://github.com/yy1lab/Lyrics-Conditioned-Neural-Melody-Generation</t>
  </si>
  <si>
    <t>J00301</t>
  </si>
  <si>
    <t>Multimedia forensics</t>
  </si>
  <si>
    <t>Generation and detection of fake facial videos</t>
  </si>
  <si>
    <t>http://research.nii.ac.jp/~iechizen/official/research/research5-e.html</t>
  </si>
  <si>
    <t>Isao Echizen</t>
  </si>
  <si>
    <t>J00302</t>
  </si>
  <si>
    <t>Multimedia security</t>
  </si>
  <si>
    <t>Generation and detection of adversarial examples</t>
  </si>
  <si>
    <t>J00303</t>
  </si>
  <si>
    <t>Image-based fact verification</t>
  </si>
  <si>
    <t>http://research.nii.ac.jp/~iechizen/crest/en/research.html</t>
  </si>
  <si>
    <t>http://research.nii.ac.jp/il/</t>
  </si>
  <si>
    <t>P03501</t>
  </si>
  <si>
    <t>Quantum information</t>
  </si>
  <si>
    <t>Making a general framework to explore large-scale quantum programs</t>
  </si>
  <si>
    <t>Akihito Soeda</t>
  </si>
  <si>
    <t>P03502</t>
  </si>
  <si>
    <t>Making more accurate physical models to describe quantum information processing devices</t>
  </si>
  <si>
    <t>A00801</t>
  </si>
  <si>
    <t>Wireless communication</t>
  </si>
  <si>
    <t>Resource management in beyond 5G and 6G wireless networks</t>
  </si>
  <si>
    <t>https://klab.nii.ac.jp</t>
  </si>
  <si>
    <t>Yusheng Ji</t>
  </si>
  <si>
    <t>Understanding of wireless communications and basic knowledge on optimization are required.</t>
  </si>
  <si>
    <t>A00802</t>
  </si>
  <si>
    <t>Networking</t>
  </si>
  <si>
    <t>AI/ML for networking</t>
  </si>
  <si>
    <t>Experience in machine learning (deep learning, reinforcement learning, or federated learning etc.) is preferred.</t>
  </si>
  <si>
    <t>A00803</t>
  </si>
  <si>
    <t>IoT</t>
  </si>
  <si>
    <t>Wireless sensing</t>
  </si>
  <si>
    <t>Knowledge and experience on RF sensing is required.</t>
  </si>
  <si>
    <t>A01801</t>
  </si>
  <si>
    <t>Computer network</t>
  </si>
  <si>
    <t>Internet/IoT traffic anomaly detection</t>
  </si>
  <si>
    <t>http://www.flab.nii.ac.jp/internship</t>
  </si>
  <si>
    <t>Kensuke Fukuda</t>
  </si>
  <si>
    <t>Master</t>
  </si>
  <si>
    <t>5 - 6 months</t>
  </si>
  <si>
    <t>Solid programming and machine learning skills</t>
  </si>
  <si>
    <t>A01802</t>
  </si>
  <si>
    <t>Network config mining / Network verification</t>
  </si>
  <si>
    <t>Solid programming (python) and machine learning skills</t>
  </si>
  <si>
    <t>A01803</t>
  </si>
  <si>
    <t>Network security measurement and analysis</t>
  </si>
  <si>
    <t>Solid programming (python or C++) and machine learning skills</t>
  </si>
  <si>
    <t>A01804</t>
  </si>
  <si>
    <t>Web privacy measurement</t>
  </si>
  <si>
    <t>Solid programming skill (python or javascript)</t>
  </si>
  <si>
    <t>Clermont Auvergne INP, School of Engineering ISIMA, LIMOS</t>
    <phoneticPr fontId="1"/>
  </si>
  <si>
    <t>University of Nantes</t>
    <phoneticPr fontId="1"/>
  </si>
  <si>
    <t>Université Paris Saclay (Paris Sud)</t>
    <phoneticPr fontId="1"/>
  </si>
  <si>
    <t>K03401</t>
  </si>
  <si>
    <t>Development and application of open scholarly knowledge graphs for open science</t>
  </si>
  <si>
    <t>Chifumi Nishioka</t>
  </si>
  <si>
    <t>K03402</t>
  </si>
  <si>
    <t>Analysis on current status of preprint publication and citation bias</t>
  </si>
  <si>
    <t>K01301</t>
  </si>
  <si>
    <t>Computer Vision and Computer Graphics</t>
  </si>
  <si>
    <t>http://research.nii.ac.jp/pbv/</t>
  </si>
  <si>
    <t>Imari Sato</t>
  </si>
  <si>
    <t>A basic knowledge of Image Analysis and/or Machine learning, and  good programming skills are required.</t>
  </si>
  <si>
    <t>Interactive Information Retrieval</t>
  </si>
  <si>
    <t>Understanding and Modeling User Behaviour during Complex Search Task</t>
  </si>
  <si>
    <t>The current project page has not been set up, but the previous related project page is available at; http://cres.jpn.org/?FrontPage</t>
  </si>
  <si>
    <t>Noriko Kando</t>
  </si>
  <si>
    <t>The grand target of the project is to propose a mechanism to support the users conducting complex/exploratory search tasks. As a step toward the target, several internship research tasks are prepared as following, but not limited to: 1) propose or enhance a method to assess the outcomes of the complex/exploratory search so called "search as learning" process, 2) investigate the affects of the user search bahaviour in terms of dwell time, link depth, search trail, engagement, perceived task difficulty, cognitive task complexity on the learning outcome, 3) investigate the relationship between user's attributes such as domain expertise, task familiarity, time constraint, etc. and the search behaviour and the learning outcomes, 4) investigate the approach towards longtudinal learning effects, 5) building and/or enhancing the tools usable for the above mentioned 1) -4). Any other topic related to this research direction shall be considered.</t>
  </si>
  <si>
    <t>Human computer Interaction, Design</t>
  </si>
  <si>
    <t>Interactive user guide app for Museum using iPad.</t>
  </si>
  <si>
    <t>No project page is set up yet, but please refer the following to understand some aspect of the project; Y. Shoji et al., "Museum Experience into a Souvenir: Generating Memorable Postcards from Guide Device Behavior Log," 2021 ACM/IEEE Joint Conference on Digital Libraries (JCDL), Champaign, IL, USA, 2021, pp. 120-129, doi: 10.1109/JCDL52503.2021.00024.</t>
  </si>
  <si>
    <t>To enhance the prototype Interactive user guide system for Museum, 1) propose a effective ranking and recommendation mechanism based on the relationship among the artifacts,  user behaviour on the app and locational move in the museum, etc.  2) conducts user experiments of the app, 3) user experiments on the design of the post card automatically produced by the guide app based on the user's behaviour during a museum visit.</t>
  </si>
  <si>
    <t>J00501</t>
    <phoneticPr fontId="4"/>
  </si>
  <si>
    <t>J00502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</si>
</sst>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5" x14ac:knownFonts="1">
    <font>
      <sz val="11"/>
      <color theme="1"/>
      <name val="游ゴシック"/>
      <family val="3"/>
      <charset val="128"/>
      <scheme val="minor"/>
    </font>
    <font>
      <sz val="6"/>
      <name val="游ゴシック"/>
      <family val="3"/>
      <charset val="128"/>
    </font>
    <font>
      <sz val="10"/>
      <color indexed="8"/>
      <name val="Verdana"/>
      <family val="2"/>
    </font>
    <font>
      <sz val="6"/>
      <name val="ＭＳ Ｐゴシック"/>
      <family val="3"/>
      <charset val="128"/>
    </font>
    <font>
      <sz val="6"/>
      <name val="游ゴシック"/>
      <family val="3"/>
      <charset val="128"/>
    </font>
    <font>
      <sz val="10"/>
      <color indexed="8"/>
      <name val="游ゴシック"/>
      <family val="3"/>
      <charset val="128"/>
    </font>
    <font>
      <sz val="11"/>
      <name val="Microsoft New Tai Lue"/>
      <family val="2"/>
    </font>
    <font>
      <sz val="11"/>
      <name val="ＭＳ Ｐゴシック"/>
      <family val="3"/>
      <charset val="128"/>
    </font>
    <font>
      <sz val="10"/>
      <name val="Microsoft New Tai Lue"/>
      <family val="2"/>
    </font>
    <font>
      <sz val="6"/>
      <name val="Microsoft New Tai Lue"/>
      <family val="2"/>
    </font>
    <font>
      <b/>
      <sz val="10"/>
      <color indexed="8"/>
      <name val="Verdana"/>
      <family val="2"/>
    </font>
    <font>
      <b/>
      <u/>
      <sz val="10"/>
      <color indexed="8"/>
      <name val="Verdana"/>
      <family val="2"/>
    </font>
    <font>
      <sz val="6"/>
      <name val="游ゴシック"/>
      <family val="3"/>
      <charset val="128"/>
    </font>
    <font>
      <sz val="11"/>
      <color indexed="9"/>
      <name val="Arial"/>
      <family val="2"/>
    </font>
    <font>
      <sz val="11"/>
      <color indexed="9"/>
      <name val="游ゴシック"/>
      <family val="3"/>
      <charset val="128"/>
    </font>
    <font>
      <sz val="6"/>
      <name val="游ゴシック"/>
      <family val="3"/>
      <charset val="128"/>
    </font>
    <font>
      <sz val="11"/>
      <color indexed="8"/>
      <name val="Verdana"/>
      <family val="2"/>
    </font>
    <font>
      <b/>
      <sz val="11"/>
      <color indexed="10"/>
      <name val="Verdana"/>
      <family val="2"/>
    </font>
    <font>
      <sz val="11"/>
      <color indexed="10"/>
      <name val="Verdana"/>
      <family val="2"/>
    </font>
    <font>
      <b/>
      <u/>
      <sz val="11"/>
      <color indexed="23"/>
      <name val="Verdana"/>
      <family val="2"/>
    </font>
    <font>
      <b/>
      <sz val="11"/>
      <color theme="0"/>
      <name val="游ゴシック"/>
      <family val="3"/>
      <charset val="128"/>
      <scheme val="minor"/>
    </font>
    <font>
      <u/>
      <sz val="11"/>
      <color theme="10"/>
      <name val="ＭＳ Ｐゴシック"/>
      <family val="3"/>
      <charset val="128"/>
    </font>
    <font>
      <sz val="10"/>
      <color theme="1"/>
      <name val="Verdana"/>
      <family val="2"/>
    </font>
    <font>
      <sz val="8"/>
      <color theme="1"/>
      <name val="游ゴシック"/>
      <family val="3"/>
      <charset val="128"/>
      <scheme val="minor"/>
    </font>
    <font>
      <sz val="11"/>
      <color theme="1"/>
      <name val="Microsoft New Tai Lue"/>
      <family val="2"/>
    </font>
    <font>
      <b/>
      <sz val="14"/>
      <color theme="0"/>
      <name val="Microsoft Tai Le"/>
      <family val="2"/>
    </font>
    <font>
      <b/>
      <sz val="12"/>
      <color theme="0"/>
      <name val="Microsoft Tai Le"/>
      <family val="2"/>
    </font>
    <font>
      <b/>
      <sz val="11"/>
      <color theme="0"/>
      <name val="Microsoft Tai Le"/>
      <family val="2"/>
    </font>
    <font>
      <sz val="10"/>
      <color theme="1"/>
      <name val="Microsoft New Tai Lue"/>
      <family val="2"/>
    </font>
    <font>
      <sz val="6"/>
      <color theme="1"/>
      <name val="Microsoft New Tai Lue"/>
      <family val="2"/>
    </font>
    <font>
      <u/>
      <sz val="6"/>
      <color theme="10"/>
      <name val="Microsoft New Tai Lue"/>
      <family val="2"/>
    </font>
    <font>
      <u/>
      <sz val="6"/>
      <color rgb="FF0000FF"/>
      <name val="Microsoft New Tai Lue"/>
      <family val="2"/>
    </font>
    <font>
      <sz val="9"/>
      <color theme="1"/>
      <name val="游ゴシック"/>
      <family val="3"/>
      <charset val="128"/>
      <scheme val="minor"/>
    </font>
    <font>
      <sz val="11"/>
      <color theme="0"/>
      <name val="Arial"/>
      <family val="2"/>
    </font>
    <font>
      <sz val="11"/>
      <color theme="1"/>
      <name val="Verdana"/>
      <family val="2"/>
    </font>
    <font>
      <sz val="10"/>
      <color theme="1"/>
      <name val="Arial"/>
      <family val="2"/>
    </font>
    <font>
      <b/>
      <sz val="12"/>
      <color rgb="FFFF0000"/>
      <name val="Verdana"/>
      <family val="2"/>
    </font>
    <font>
      <sz val="11"/>
      <color theme="1"/>
      <name val="Arial"/>
      <family val="2"/>
    </font>
    <font>
      <sz val="10"/>
      <color theme="0" tint="-4.9989318521683403E-2"/>
      <name val="Arial"/>
      <family val="2"/>
    </font>
    <font>
      <sz val="11"/>
      <color rgb="FFFF0000"/>
      <name val="Verdana"/>
      <family val="2"/>
    </font>
    <font>
      <b/>
      <sz val="10"/>
      <color theme="1"/>
      <name val="Verdana"/>
      <family val="2"/>
    </font>
    <font>
      <sz val="9"/>
      <color theme="1"/>
      <name val="Verdana"/>
      <family val="2"/>
    </font>
    <font>
      <sz val="9"/>
      <color theme="1"/>
      <name val="Arial"/>
      <family val="2"/>
    </font>
    <font>
      <sz val="11"/>
      <name val="游ゴシック"/>
      <family val="3"/>
      <charset val="128"/>
      <scheme val="minor"/>
    </font>
    <font>
      <sz val="8"/>
      <color theme="1"/>
      <name val="Arial"/>
      <family val="2"/>
    </font>
  </fonts>
  <fills count="11">
    <fill>
      <patternFill patternType="none"/>
    </fill>
    <fill>
      <patternFill patternType="gray125"/>
    </fill>
    <fill>
      <patternFill patternType="solid">
        <fgColor rgb="FFA5A5A5"/>
      </patternFill>
    </fill>
    <fill>
      <patternFill patternType="solid">
        <fgColor theme="0" tint="-0.49998474074526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2" tint="-0.499984740745262"/>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0"/>
        <bgColor indexed="64"/>
      </patternFill>
    </fill>
    <fill>
      <patternFill patternType="solid">
        <fgColor theme="0" tint="-4.9989318521683403E-2"/>
        <bgColor indexed="64"/>
      </patternFill>
    </fill>
  </fills>
  <borders count="5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
      <left/>
      <right/>
      <top style="thin">
        <color theme="4" tint="0.39997558519241921"/>
      </top>
      <bottom style="thin">
        <color indexed="64"/>
      </bottom>
      <diagonal/>
    </border>
    <border>
      <left/>
      <right/>
      <top style="thin">
        <color theme="4" tint="0.39997558519241921"/>
      </top>
      <bottom style="thin">
        <color theme="4" tint="0.3999755851924192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5">
    <xf numFmtId="0" fontId="0" fillId="0" borderId="0">
      <alignment vertical="center"/>
    </xf>
    <xf numFmtId="0" fontId="20" fillId="2" borderId="40" applyNumberFormat="0" applyAlignment="0" applyProtection="0">
      <alignment vertical="center"/>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7" fillId="0" borderId="0">
      <alignment vertical="center"/>
    </xf>
  </cellStyleXfs>
  <cellXfs count="247">
    <xf numFmtId="0" fontId="0" fillId="0" borderId="0" xfId="0">
      <alignment vertical="center"/>
    </xf>
    <xf numFmtId="0" fontId="22" fillId="0" borderId="0" xfId="0" applyFont="1">
      <alignment vertical="center"/>
    </xf>
    <xf numFmtId="0" fontId="22" fillId="0" borderId="2" xfId="0" applyFont="1" applyBorder="1" applyAlignment="1">
      <alignment horizontal="center" vertical="center"/>
    </xf>
    <xf numFmtId="0" fontId="0" fillId="0" borderId="2" xfId="0" applyBorder="1" applyAlignment="1">
      <alignment horizontal="center" vertical="center"/>
    </xf>
    <xf numFmtId="0" fontId="23" fillId="0" borderId="0" xfId="0" applyFont="1" applyAlignment="1">
      <alignment vertical="top" wrapText="1"/>
    </xf>
    <xf numFmtId="0" fontId="23" fillId="0" borderId="0" xfId="0" applyFont="1" applyAlignment="1">
      <alignment horizontal="center" vertical="center" wrapText="1"/>
    </xf>
    <xf numFmtId="0" fontId="23" fillId="0" borderId="1" xfId="0" applyFont="1" applyBorder="1" applyAlignment="1">
      <alignment vertical="top" wrapText="1"/>
    </xf>
    <xf numFmtId="0" fontId="23" fillId="0" borderId="3" xfId="0" applyFont="1" applyBorder="1" applyAlignment="1">
      <alignment vertical="top" wrapText="1"/>
    </xf>
    <xf numFmtId="0" fontId="23" fillId="0" borderId="0" xfId="0" applyFont="1" applyAlignment="1">
      <alignment horizontal="left" vertical="top" wrapText="1"/>
    </xf>
    <xf numFmtId="0" fontId="25" fillId="3" borderId="4" xfId="1" applyFont="1" applyFill="1" applyBorder="1" applyAlignment="1">
      <alignment horizontal="center" vertical="center"/>
    </xf>
    <xf numFmtId="0" fontId="26" fillId="3" borderId="5" xfId="1" applyFont="1" applyFill="1" applyBorder="1" applyAlignment="1">
      <alignment horizontal="center" vertical="center" wrapText="1"/>
    </xf>
    <xf numFmtId="0" fontId="27" fillId="3" borderId="5" xfId="1" applyFont="1" applyFill="1" applyBorder="1" applyAlignment="1">
      <alignment horizontal="center" vertical="center" wrapText="1"/>
    </xf>
    <xf numFmtId="0" fontId="26" fillId="3" borderId="6" xfId="1" applyFont="1" applyFill="1" applyBorder="1" applyAlignment="1">
      <alignment horizontal="center" vertical="center" wrapText="1"/>
    </xf>
    <xf numFmtId="0" fontId="22" fillId="0" borderId="2" xfId="0" applyFont="1" applyBorder="1">
      <alignment vertical="center"/>
    </xf>
    <xf numFmtId="0" fontId="0" fillId="0" borderId="2" xfId="0" applyBorder="1">
      <alignment vertical="center"/>
    </xf>
    <xf numFmtId="0" fontId="32" fillId="0" borderId="0" xfId="0" applyFont="1" applyAlignment="1">
      <alignment vertical="center" wrapText="1"/>
    </xf>
    <xf numFmtId="14" fontId="0" fillId="0" borderId="0" xfId="0" applyNumberFormat="1">
      <alignment vertical="center"/>
    </xf>
    <xf numFmtId="0" fontId="33" fillId="4" borderId="0" xfId="0" applyFont="1" applyFill="1" applyAlignment="1">
      <alignment horizontal="center" vertical="center" wrapText="1"/>
    </xf>
    <xf numFmtId="0" fontId="33" fillId="5" borderId="0" xfId="0" applyFont="1" applyFill="1" applyAlignment="1">
      <alignment horizontal="center" vertical="center" wrapText="1"/>
    </xf>
    <xf numFmtId="0" fontId="33" fillId="6" borderId="0" xfId="0" applyFont="1" applyFill="1" applyAlignment="1">
      <alignment horizontal="center" vertical="center" wrapText="1"/>
    </xf>
    <xf numFmtId="0" fontId="33" fillId="7" borderId="0" xfId="0" applyFont="1" applyFill="1" applyAlignment="1">
      <alignment horizontal="center" vertical="center" wrapText="1"/>
    </xf>
    <xf numFmtId="0" fontId="33" fillId="8" borderId="0" xfId="0" applyFont="1" applyFill="1" applyAlignment="1">
      <alignment horizontal="center" vertical="center" wrapText="1"/>
    </xf>
    <xf numFmtId="0" fontId="23" fillId="0" borderId="0" xfId="0" applyFont="1" applyAlignment="1">
      <alignment horizontal="center" vertical="center"/>
    </xf>
    <xf numFmtId="0" fontId="23" fillId="0" borderId="0" xfId="0" applyFont="1" applyAlignment="1">
      <alignment horizontal="left" vertical="center" wrapText="1"/>
    </xf>
    <xf numFmtId="0" fontId="34" fillId="0" borderId="0" xfId="0" applyFont="1" applyAlignment="1">
      <alignment horizontal="left" vertical="center"/>
    </xf>
    <xf numFmtId="0" fontId="6" fillId="0" borderId="2" xfId="4" applyFont="1" applyBorder="1" applyAlignment="1">
      <alignment vertical="center" wrapText="1"/>
    </xf>
    <xf numFmtId="0" fontId="9" fillId="0" borderId="2" xfId="4" applyFont="1" applyBorder="1" applyAlignment="1">
      <alignment vertical="center" wrapText="1"/>
    </xf>
    <xf numFmtId="0" fontId="6" fillId="0" borderId="8" xfId="4" applyFont="1" applyBorder="1" applyAlignment="1">
      <alignment vertical="center" wrapText="1"/>
    </xf>
    <xf numFmtId="0" fontId="6" fillId="0" borderId="11" xfId="4" applyFont="1" applyBorder="1" applyAlignment="1">
      <alignment vertical="center" wrapText="1"/>
    </xf>
    <xf numFmtId="0" fontId="9" fillId="0" borderId="11" xfId="4" applyFont="1" applyBorder="1" applyAlignment="1">
      <alignment vertical="center" wrapText="1"/>
    </xf>
    <xf numFmtId="0" fontId="6" fillId="0" borderId="12" xfId="4" applyFont="1" applyBorder="1" applyAlignment="1">
      <alignment vertical="center" wrapText="1"/>
    </xf>
    <xf numFmtId="0" fontId="0" fillId="0" borderId="0" xfId="0" applyAlignment="1">
      <alignment vertical="top" wrapText="1"/>
    </xf>
    <xf numFmtId="0" fontId="43" fillId="0" borderId="0" xfId="0" applyFont="1" applyAlignment="1">
      <alignment horizontal="left" vertical="top" wrapText="1"/>
    </xf>
    <xf numFmtId="0" fontId="24" fillId="0" borderId="7" xfId="0" applyFont="1" applyBorder="1" applyAlignment="1">
      <alignment horizontal="center" vertical="center"/>
    </xf>
    <xf numFmtId="0" fontId="24" fillId="0" borderId="2" xfId="0" applyFont="1" applyBorder="1" applyAlignment="1">
      <alignment horizontal="left" vertical="center" wrapText="1"/>
    </xf>
    <xf numFmtId="0" fontId="29" fillId="0" borderId="2" xfId="0" applyFont="1" applyBorder="1" applyAlignment="1">
      <alignment horizontal="left" vertical="center" wrapText="1"/>
    </xf>
    <xf numFmtId="0" fontId="30" fillId="0" borderId="2" xfId="2" applyFont="1" applyFill="1" applyBorder="1" applyAlignment="1" applyProtection="1">
      <alignment horizontal="left" vertical="center" wrapText="1"/>
    </xf>
    <xf numFmtId="0" fontId="24" fillId="0" borderId="2" xfId="0" applyFont="1" applyBorder="1" applyAlignment="1">
      <alignment horizontal="left" vertical="center"/>
    </xf>
    <xf numFmtId="0" fontId="28" fillId="0" borderId="2" xfId="0" applyFont="1" applyBorder="1" applyAlignment="1">
      <alignment horizontal="left" vertical="center" wrapText="1"/>
    </xf>
    <xf numFmtId="0" fontId="28" fillId="0" borderId="2" xfId="0" applyFont="1" applyBorder="1" applyAlignment="1">
      <alignment horizontal="left" vertical="top" wrapText="1"/>
    </xf>
    <xf numFmtId="0" fontId="24" fillId="0" borderId="8" xfId="0" applyFont="1" applyBorder="1" applyAlignment="1">
      <alignment horizontal="left" vertical="center" wrapText="1"/>
    </xf>
    <xf numFmtId="0" fontId="6" fillId="0" borderId="8" xfId="0" applyFont="1" applyBorder="1" applyAlignment="1">
      <alignment horizontal="left" vertical="center" wrapText="1"/>
    </xf>
    <xf numFmtId="0" fontId="30" fillId="0" borderId="2" xfId="3" applyFont="1" applyFill="1" applyBorder="1" applyAlignment="1">
      <alignment horizontal="left" vertical="center" wrapText="1"/>
    </xf>
    <xf numFmtId="0" fontId="6" fillId="0" borderId="2" xfId="0" applyFont="1" applyBorder="1" applyAlignment="1">
      <alignment horizontal="left" vertical="center" wrapText="1"/>
    </xf>
    <xf numFmtId="0" fontId="8" fillId="0" borderId="2" xfId="0" applyFont="1" applyBorder="1" applyAlignment="1">
      <alignment horizontal="left" vertical="center" wrapText="1"/>
    </xf>
    <xf numFmtId="56" fontId="24" fillId="0" borderId="2" xfId="0" applyNumberFormat="1" applyFont="1" applyBorder="1" applyAlignment="1">
      <alignment horizontal="left" vertical="center" wrapText="1"/>
    </xf>
    <xf numFmtId="0" fontId="9" fillId="0" borderId="2" xfId="4" applyFont="1" applyBorder="1" applyAlignment="1">
      <alignment horizontal="left" vertical="center" wrapText="1"/>
    </xf>
    <xf numFmtId="14" fontId="24" fillId="0" borderId="2" xfId="0" applyNumberFormat="1" applyFont="1" applyBorder="1" applyAlignment="1">
      <alignment horizontal="left" vertical="center" wrapText="1"/>
    </xf>
    <xf numFmtId="0" fontId="30" fillId="0" borderId="2" xfId="2" applyFont="1" applyFill="1" applyBorder="1" applyAlignment="1" applyProtection="1">
      <alignment horizontal="left" vertical="center"/>
    </xf>
    <xf numFmtId="0" fontId="30" fillId="0" borderId="44" xfId="2" applyFont="1" applyFill="1" applyBorder="1" applyAlignment="1" applyProtection="1">
      <alignment horizontal="left" vertical="center" wrapText="1"/>
    </xf>
    <xf numFmtId="0" fontId="24" fillId="0" borderId="2" xfId="0" applyFont="1" applyBorder="1" applyAlignment="1">
      <alignment vertical="center" wrapText="1"/>
    </xf>
    <xf numFmtId="0" fontId="29" fillId="0" borderId="7" xfId="0" applyFont="1" applyBorder="1" applyAlignment="1">
      <alignment vertical="center" wrapText="1"/>
    </xf>
    <xf numFmtId="0" fontId="30" fillId="0" borderId="7" xfId="2" applyFont="1" applyFill="1" applyBorder="1" applyAlignment="1" applyProtection="1">
      <alignment vertical="center" wrapText="1"/>
    </xf>
    <xf numFmtId="0" fontId="24" fillId="0" borderId="2" xfId="0" applyFont="1" applyBorder="1" applyAlignment="1">
      <alignment horizontal="center" vertical="center" wrapText="1"/>
    </xf>
    <xf numFmtId="0" fontId="24" fillId="0" borderId="7" xfId="0" applyFont="1" applyBorder="1" applyAlignment="1">
      <alignment vertical="center" wrapText="1"/>
    </xf>
    <xf numFmtId="0" fontId="24" fillId="0" borderId="9" xfId="0" applyFont="1" applyBorder="1" applyAlignment="1">
      <alignment vertical="center" wrapText="1"/>
    </xf>
    <xf numFmtId="0" fontId="24" fillId="0" borderId="41" xfId="0" applyFont="1" applyBorder="1" applyAlignment="1">
      <alignment vertical="center" wrapText="1"/>
    </xf>
    <xf numFmtId="0" fontId="29" fillId="0" borderId="42" xfId="0" applyFont="1" applyBorder="1" applyAlignment="1">
      <alignment vertical="center" wrapText="1"/>
    </xf>
    <xf numFmtId="0" fontId="30" fillId="0" borderId="42" xfId="2" applyFont="1" applyFill="1" applyBorder="1" applyAlignment="1" applyProtection="1">
      <alignment vertical="center" wrapText="1"/>
    </xf>
    <xf numFmtId="0" fontId="24" fillId="0" borderId="42" xfId="0" applyFont="1" applyBorder="1" applyAlignment="1">
      <alignment vertical="center" wrapText="1"/>
    </xf>
    <xf numFmtId="0" fontId="24" fillId="0" borderId="43" xfId="0" applyFont="1" applyBorder="1" applyAlignment="1">
      <alignment vertical="center" wrapText="1"/>
    </xf>
    <xf numFmtId="0" fontId="30" fillId="0" borderId="2" xfId="2" applyFont="1" applyFill="1" applyBorder="1" applyAlignment="1" applyProtection="1">
      <alignment vertical="center" wrapText="1"/>
    </xf>
    <xf numFmtId="0" fontId="24" fillId="0" borderId="8" xfId="0" applyFont="1" applyBorder="1" applyAlignment="1">
      <alignment vertical="center" wrapText="1"/>
    </xf>
    <xf numFmtId="0" fontId="29" fillId="0" borderId="2" xfId="0" applyFont="1" applyBorder="1" applyAlignment="1">
      <alignment vertical="center" wrapText="1"/>
    </xf>
    <xf numFmtId="0" fontId="28" fillId="0" borderId="2" xfId="0" applyFont="1" applyBorder="1" applyAlignment="1">
      <alignment vertical="top" wrapText="1"/>
    </xf>
    <xf numFmtId="0" fontId="30" fillId="0" borderId="2" xfId="3" applyFont="1" applyFill="1" applyBorder="1" applyAlignment="1">
      <alignment vertical="center" wrapText="1"/>
    </xf>
    <xf numFmtId="49" fontId="24" fillId="0" borderId="2" xfId="0" applyNumberFormat="1" applyFont="1" applyBorder="1">
      <alignment vertical="center"/>
    </xf>
    <xf numFmtId="49" fontId="29" fillId="0" borderId="2" xfId="0" applyNumberFormat="1" applyFont="1" applyBorder="1" applyAlignment="1">
      <alignment vertical="center" wrapText="1"/>
    </xf>
    <xf numFmtId="49" fontId="31" fillId="0" borderId="2" xfId="0" applyNumberFormat="1" applyFont="1" applyBorder="1" applyAlignment="1">
      <alignment vertical="center" wrapText="1"/>
    </xf>
    <xf numFmtId="49" fontId="28" fillId="0" borderId="2" xfId="0" applyNumberFormat="1" applyFont="1" applyBorder="1" applyAlignment="1">
      <alignment vertical="top" wrapText="1"/>
    </xf>
    <xf numFmtId="49" fontId="24" fillId="0" borderId="2" xfId="0" applyNumberFormat="1" applyFont="1" applyBorder="1" applyAlignment="1">
      <alignment vertical="center" wrapText="1"/>
    </xf>
    <xf numFmtId="49" fontId="24" fillId="0" borderId="8" xfId="0" applyNumberFormat="1" applyFont="1" applyBorder="1">
      <alignment vertical="center"/>
    </xf>
    <xf numFmtId="49" fontId="30" fillId="0" borderId="2" xfId="2" applyNumberFormat="1" applyFont="1" applyFill="1" applyBorder="1" applyAlignment="1" applyProtection="1">
      <alignment vertical="center" wrapText="1"/>
    </xf>
    <xf numFmtId="0" fontId="24" fillId="0" borderId="7" xfId="0" applyFont="1" applyBorder="1" applyAlignment="1">
      <alignment horizontal="center" vertical="center" wrapText="1"/>
    </xf>
    <xf numFmtId="0" fontId="9" fillId="0" borderId="2" xfId="0" applyFont="1" applyBorder="1" applyAlignment="1">
      <alignment horizontal="left" vertical="center" wrapText="1"/>
    </xf>
    <xf numFmtId="0" fontId="6" fillId="0" borderId="2" xfId="0" applyFont="1" applyBorder="1" applyAlignment="1">
      <alignment vertical="center" wrapText="1"/>
    </xf>
    <xf numFmtId="0" fontId="30" fillId="0" borderId="2" xfId="2" applyFont="1" applyFill="1" applyBorder="1" applyAlignment="1" applyProtection="1">
      <alignment vertical="center"/>
    </xf>
    <xf numFmtId="0" fontId="30" fillId="0" borderId="9" xfId="2" applyFont="1" applyFill="1" applyBorder="1" applyAlignment="1" applyProtection="1">
      <alignment vertical="center" wrapText="1"/>
    </xf>
    <xf numFmtId="0" fontId="8" fillId="0" borderId="2" xfId="4" applyFont="1" applyBorder="1" applyAlignment="1">
      <alignment vertical="top" wrapText="1"/>
    </xf>
    <xf numFmtId="0" fontId="24" fillId="0" borderId="9" xfId="0" applyFont="1" applyBorder="1" applyAlignment="1">
      <alignment horizontal="center" vertical="center" wrapText="1"/>
    </xf>
    <xf numFmtId="0" fontId="30" fillId="0" borderId="8" xfId="2" applyFont="1" applyFill="1" applyBorder="1" applyAlignment="1" applyProtection="1">
      <alignment vertical="center" wrapText="1"/>
    </xf>
    <xf numFmtId="0" fontId="31" fillId="0" borderId="2" xfId="0" applyFont="1" applyBorder="1" applyAlignment="1">
      <alignment horizontal="left" vertical="center" wrapText="1"/>
    </xf>
    <xf numFmtId="0" fontId="29" fillId="0" borderId="2" xfId="3" applyFont="1" applyFill="1" applyBorder="1" applyAlignment="1">
      <alignment vertical="center" wrapText="1"/>
    </xf>
    <xf numFmtId="0" fontId="6" fillId="0" borderId="2" xfId="0" applyFont="1" applyBorder="1" applyAlignment="1">
      <alignment horizontal="left" vertical="center"/>
    </xf>
    <xf numFmtId="0" fontId="8" fillId="0" borderId="2" xfId="0" applyFont="1" applyBorder="1" applyAlignment="1">
      <alignment horizontal="center" vertical="center"/>
    </xf>
    <xf numFmtId="0" fontId="24" fillId="0" borderId="2" xfId="0" applyFont="1" applyBorder="1" applyAlignment="1">
      <alignment horizontal="center" vertical="center"/>
    </xf>
    <xf numFmtId="0" fontId="24" fillId="0" borderId="2" xfId="0" applyFont="1" applyBorder="1">
      <alignment vertical="center"/>
    </xf>
    <xf numFmtId="0" fontId="29" fillId="0" borderId="9" xfId="0" applyFont="1" applyBorder="1" applyAlignment="1">
      <alignment vertical="center" wrapText="1"/>
    </xf>
    <xf numFmtId="0" fontId="28" fillId="0" borderId="2" xfId="0" applyFont="1" applyBorder="1" applyAlignment="1">
      <alignment vertical="center" wrapText="1"/>
    </xf>
    <xf numFmtId="0" fontId="24" fillId="0" borderId="10" xfId="0" applyFont="1" applyBorder="1" applyAlignment="1">
      <alignment horizontal="center" vertical="center"/>
    </xf>
    <xf numFmtId="0" fontId="30" fillId="0" borderId="11" xfId="2" applyFont="1" applyFill="1" applyBorder="1" applyAlignment="1" applyProtection="1">
      <alignment vertical="center" wrapText="1"/>
    </xf>
    <xf numFmtId="0" fontId="6" fillId="0" borderId="11" xfId="0" applyFont="1" applyBorder="1" applyAlignment="1">
      <alignment horizontal="left" vertical="center" wrapText="1"/>
    </xf>
    <xf numFmtId="0" fontId="28" fillId="0" borderId="11" xfId="0" applyFont="1" applyBorder="1" applyAlignment="1">
      <alignment vertical="center" wrapText="1"/>
    </xf>
    <xf numFmtId="0" fontId="28" fillId="0" borderId="11" xfId="0" applyFont="1" applyBorder="1" applyAlignment="1">
      <alignment horizontal="left" vertical="top" wrapText="1"/>
    </xf>
    <xf numFmtId="0" fontId="24" fillId="0" borderId="11" xfId="0" applyFont="1" applyBorder="1" applyAlignment="1">
      <alignment horizontal="center" vertical="center" wrapText="1"/>
    </xf>
    <xf numFmtId="0" fontId="35" fillId="10" borderId="20" xfId="0" applyFont="1" applyFill="1" applyBorder="1" applyAlignment="1" applyProtection="1">
      <alignment horizontal="left" vertical="top" wrapText="1"/>
      <protection locked="0"/>
    </xf>
    <xf numFmtId="0" fontId="35" fillId="10" borderId="0" xfId="0" applyFont="1" applyFill="1" applyAlignment="1" applyProtection="1">
      <alignment horizontal="left" vertical="top" wrapText="1"/>
      <protection locked="0"/>
    </xf>
    <xf numFmtId="0" fontId="35" fillId="10" borderId="21" xfId="0" applyFont="1" applyFill="1" applyBorder="1" applyAlignment="1" applyProtection="1">
      <alignment horizontal="left" vertical="top" wrapText="1"/>
      <protection locked="0"/>
    </xf>
    <xf numFmtId="0" fontId="35" fillId="10" borderId="6" xfId="0" applyFont="1" applyFill="1" applyBorder="1" applyAlignment="1" applyProtection="1">
      <alignment horizontal="left" vertical="top" wrapText="1"/>
      <protection locked="0"/>
    </xf>
    <xf numFmtId="0" fontId="35" fillId="10" borderId="17" xfId="0" applyFont="1" applyFill="1" applyBorder="1" applyAlignment="1" applyProtection="1">
      <alignment horizontal="left" vertical="top" wrapText="1"/>
      <protection locked="0"/>
    </xf>
    <xf numFmtId="0" fontId="35" fillId="10" borderId="4" xfId="0" applyFont="1" applyFill="1" applyBorder="1" applyAlignment="1" applyProtection="1">
      <alignment horizontal="left" vertical="top" wrapText="1"/>
      <protection locked="0"/>
    </xf>
    <xf numFmtId="0" fontId="39" fillId="0" borderId="48" xfId="0" applyFont="1" applyBorder="1" applyAlignment="1">
      <alignment horizontal="left" vertical="center"/>
    </xf>
    <xf numFmtId="0" fontId="39" fillId="0" borderId="0" xfId="0" applyFont="1" applyAlignment="1">
      <alignment horizontal="left" vertical="center"/>
    </xf>
    <xf numFmtId="0" fontId="39" fillId="0" borderId="49" xfId="0" applyFont="1" applyBorder="1" applyAlignment="1">
      <alignment horizontal="left" vertical="center"/>
    </xf>
    <xf numFmtId="0" fontId="35" fillId="10" borderId="12" xfId="0" applyFont="1" applyFill="1" applyBorder="1" applyAlignment="1" applyProtection="1">
      <alignment horizontal="left" vertical="top" wrapText="1"/>
      <protection locked="0"/>
    </xf>
    <xf numFmtId="0" fontId="35" fillId="10" borderId="16" xfId="0" applyFont="1" applyFill="1" applyBorder="1" applyAlignment="1" applyProtection="1">
      <alignment horizontal="left" vertical="top" wrapText="1"/>
      <protection locked="0"/>
    </xf>
    <xf numFmtId="0" fontId="35" fillId="10" borderId="10" xfId="0" applyFont="1" applyFill="1" applyBorder="1" applyAlignment="1" applyProtection="1">
      <alignment horizontal="left" vertical="top" wrapText="1"/>
      <protection locked="0"/>
    </xf>
    <xf numFmtId="0" fontId="35" fillId="10" borderId="0" xfId="0" applyFont="1" applyFill="1" applyAlignment="1" applyProtection="1">
      <alignment vertical="top" wrapText="1"/>
      <protection locked="0"/>
    </xf>
    <xf numFmtId="0" fontId="35" fillId="10" borderId="21" xfId="0" applyFont="1" applyFill="1" applyBorder="1" applyAlignment="1" applyProtection="1">
      <alignment vertical="top" wrapText="1"/>
      <protection locked="0"/>
    </xf>
    <xf numFmtId="0" fontId="34" fillId="0" borderId="48" xfId="0" applyFont="1" applyBorder="1" applyAlignment="1">
      <alignment horizontal="left" vertical="center" wrapText="1"/>
    </xf>
    <xf numFmtId="0" fontId="34" fillId="0" borderId="0" xfId="0" applyFont="1" applyAlignment="1">
      <alignment horizontal="left" vertical="center" wrapText="1"/>
    </xf>
    <xf numFmtId="0" fontId="34" fillId="0" borderId="49" xfId="0" applyFont="1" applyBorder="1" applyAlignment="1">
      <alignment horizontal="left" vertical="center" wrapText="1"/>
    </xf>
    <xf numFmtId="0" fontId="34" fillId="0" borderId="48" xfId="0" applyFont="1" applyBorder="1" applyAlignment="1">
      <alignment horizontal="left" vertical="center"/>
    </xf>
    <xf numFmtId="0" fontId="34" fillId="0" borderId="0" xfId="0" applyFont="1" applyAlignment="1">
      <alignment horizontal="left" vertical="center"/>
    </xf>
    <xf numFmtId="0" fontId="34" fillId="0" borderId="49" xfId="0" applyFont="1" applyBorder="1" applyAlignment="1">
      <alignment horizontal="left" vertical="center"/>
    </xf>
    <xf numFmtId="0" fontId="34" fillId="0" borderId="50" xfId="0" applyFont="1" applyBorder="1" applyAlignment="1">
      <alignment horizontal="left" vertical="center"/>
    </xf>
    <xf numFmtId="0" fontId="34" fillId="0" borderId="51" xfId="0" applyFont="1" applyBorder="1" applyAlignment="1">
      <alignment horizontal="left" vertical="center"/>
    </xf>
    <xf numFmtId="0" fontId="34" fillId="0" borderId="52" xfId="0" applyFont="1" applyBorder="1" applyAlignment="1">
      <alignment horizontal="left" vertical="center"/>
    </xf>
    <xf numFmtId="0" fontId="35" fillId="10" borderId="17" xfId="0" applyFont="1" applyFill="1" applyBorder="1" applyAlignment="1" applyProtection="1">
      <alignment vertical="top" wrapText="1"/>
      <protection locked="0"/>
    </xf>
    <xf numFmtId="0" fontId="35" fillId="10" borderId="4" xfId="0" applyFont="1" applyFill="1" applyBorder="1" applyAlignment="1" applyProtection="1">
      <alignment vertical="top" wrapText="1"/>
      <protection locked="0"/>
    </xf>
    <xf numFmtId="0" fontId="35" fillId="0" borderId="27" xfId="0" applyFont="1" applyBorder="1" applyAlignment="1">
      <alignment horizontal="center" vertical="center"/>
    </xf>
    <xf numFmtId="0" fontId="37" fillId="0" borderId="11" xfId="0" applyFont="1" applyBorder="1" applyAlignment="1">
      <alignment horizontal="center" vertical="center"/>
    </xf>
    <xf numFmtId="0" fontId="35" fillId="10" borderId="28" xfId="0" applyFont="1" applyFill="1" applyBorder="1" applyAlignment="1" applyProtection="1">
      <alignment horizontal="center" vertical="center" wrapText="1"/>
      <protection locked="0"/>
    </xf>
    <xf numFmtId="0" fontId="35" fillId="10" borderId="29" xfId="0" applyFont="1" applyFill="1" applyBorder="1" applyAlignment="1" applyProtection="1">
      <alignment horizontal="center" vertical="center" wrapText="1"/>
      <protection locked="0"/>
    </xf>
    <xf numFmtId="0" fontId="35" fillId="10" borderId="30" xfId="0" applyFont="1" applyFill="1" applyBorder="1" applyAlignment="1" applyProtection="1">
      <alignment horizontal="center" vertical="center" wrapText="1"/>
      <protection locked="0"/>
    </xf>
    <xf numFmtId="0" fontId="35" fillId="10" borderId="20" xfId="0" applyFont="1" applyFill="1" applyBorder="1" applyAlignment="1" applyProtection="1">
      <alignment horizontal="center" vertical="center" wrapText="1"/>
      <protection locked="0"/>
    </xf>
    <xf numFmtId="0" fontId="35" fillId="10" borderId="0" xfId="0" applyFont="1" applyFill="1" applyAlignment="1" applyProtection="1">
      <alignment horizontal="center" vertical="center" wrapText="1"/>
      <protection locked="0"/>
    </xf>
    <xf numFmtId="0" fontId="35" fillId="10" borderId="21" xfId="0" applyFont="1" applyFill="1" applyBorder="1" applyAlignment="1" applyProtection="1">
      <alignment horizontal="center" vertical="center" wrapText="1"/>
      <protection locked="0"/>
    </xf>
    <xf numFmtId="0" fontId="35" fillId="10" borderId="2" xfId="0" applyFont="1" applyFill="1" applyBorder="1" applyAlignment="1" applyProtection="1">
      <alignment horizontal="center" vertical="center"/>
      <protection locked="0"/>
    </xf>
    <xf numFmtId="0" fontId="37" fillId="10" borderId="2" xfId="0" applyFont="1" applyFill="1" applyBorder="1" applyAlignment="1" applyProtection="1">
      <alignment horizontal="center" vertical="center"/>
      <protection locked="0"/>
    </xf>
    <xf numFmtId="0" fontId="35" fillId="10" borderId="31" xfId="0" applyFont="1" applyFill="1" applyBorder="1" applyAlignment="1" applyProtection="1">
      <alignment vertical="top" wrapText="1"/>
      <protection locked="0"/>
    </xf>
    <xf numFmtId="0" fontId="35" fillId="10" borderId="32" xfId="0" applyFont="1" applyFill="1" applyBorder="1" applyAlignment="1" applyProtection="1">
      <alignment vertical="top" wrapText="1"/>
      <protection locked="0"/>
    </xf>
    <xf numFmtId="0" fontId="35" fillId="10" borderId="20" xfId="0" applyFont="1" applyFill="1" applyBorder="1" applyAlignment="1" applyProtection="1">
      <alignment vertical="top" wrapText="1"/>
      <protection locked="0"/>
    </xf>
    <xf numFmtId="0" fontId="35" fillId="0" borderId="0" xfId="0" applyFont="1" applyAlignment="1" applyProtection="1">
      <alignment vertical="top" wrapText="1"/>
      <protection locked="0"/>
    </xf>
    <xf numFmtId="0" fontId="35" fillId="0" borderId="26" xfId="0" applyFont="1" applyBorder="1" applyAlignment="1" applyProtection="1">
      <alignment vertical="top" wrapText="1"/>
      <protection locked="0"/>
    </xf>
    <xf numFmtId="0" fontId="35" fillId="10" borderId="25" xfId="0" applyFont="1" applyFill="1" applyBorder="1" applyAlignment="1" applyProtection="1">
      <alignment vertical="top" wrapText="1"/>
      <protection locked="0"/>
    </xf>
    <xf numFmtId="0" fontId="35" fillId="10" borderId="26" xfId="0" applyFont="1" applyFill="1" applyBorder="1" applyAlignment="1" applyProtection="1">
      <alignment vertical="top" wrapText="1"/>
      <protection locked="0"/>
    </xf>
    <xf numFmtId="0" fontId="35" fillId="0" borderId="8" xfId="0" applyFont="1" applyBorder="1" applyAlignment="1">
      <alignment horizontal="center" vertical="center"/>
    </xf>
    <xf numFmtId="0" fontId="37" fillId="0" borderId="9" xfId="0" applyFont="1" applyBorder="1" applyAlignment="1">
      <alignment horizontal="center" vertical="center"/>
    </xf>
    <xf numFmtId="0" fontId="37" fillId="0" borderId="33" xfId="0" applyFont="1" applyBorder="1" applyAlignment="1">
      <alignment horizontal="center" vertical="center"/>
    </xf>
    <xf numFmtId="0" fontId="35" fillId="10" borderId="12" xfId="0" applyFont="1" applyFill="1" applyBorder="1" applyAlignment="1" applyProtection="1">
      <alignment vertical="top" wrapText="1"/>
      <protection locked="0"/>
    </xf>
    <xf numFmtId="0" fontId="35" fillId="0" borderId="16" xfId="0" applyFont="1" applyBorder="1" applyAlignment="1" applyProtection="1">
      <alignment vertical="top" wrapText="1"/>
      <protection locked="0"/>
    </xf>
    <xf numFmtId="0" fontId="35" fillId="0" borderId="19" xfId="0" applyFont="1" applyBorder="1" applyAlignment="1" applyProtection="1">
      <alignment vertical="top" wrapText="1"/>
      <protection locked="0"/>
    </xf>
    <xf numFmtId="0" fontId="37" fillId="0" borderId="9" xfId="0" applyFont="1" applyBorder="1">
      <alignment vertical="center"/>
    </xf>
    <xf numFmtId="0" fontId="37" fillId="0" borderId="33" xfId="0" applyFont="1" applyBorder="1">
      <alignment vertical="center"/>
    </xf>
    <xf numFmtId="0" fontId="35" fillId="0" borderId="9" xfId="0" applyFont="1" applyBorder="1" applyAlignment="1">
      <alignment horizontal="center" vertical="center"/>
    </xf>
    <xf numFmtId="0" fontId="37" fillId="0" borderId="7" xfId="0" applyFont="1" applyBorder="1" applyAlignment="1">
      <alignment horizontal="center" vertical="center"/>
    </xf>
    <xf numFmtId="0" fontId="35" fillId="0" borderId="34" xfId="0" applyFont="1" applyBorder="1" applyAlignment="1">
      <alignment horizontal="center" vertical="center"/>
    </xf>
    <xf numFmtId="0" fontId="35" fillId="0" borderId="35" xfId="0" applyFont="1" applyBorder="1" applyAlignment="1">
      <alignment horizontal="center" vertical="center"/>
    </xf>
    <xf numFmtId="0" fontId="35" fillId="0" borderId="36" xfId="0" applyFont="1" applyBorder="1" applyAlignment="1">
      <alignment horizontal="center" vertical="center"/>
    </xf>
    <xf numFmtId="0" fontId="35" fillId="10" borderId="34" xfId="0" applyFont="1" applyFill="1" applyBorder="1" applyAlignment="1" applyProtection="1">
      <alignment horizontal="center" vertical="center" wrapText="1"/>
      <protection locked="0"/>
    </xf>
    <xf numFmtId="0" fontId="35" fillId="10" borderId="35" xfId="0" applyFont="1" applyFill="1" applyBorder="1" applyAlignment="1" applyProtection="1">
      <alignment horizontal="center" vertical="center" wrapText="1"/>
      <protection locked="0"/>
    </xf>
    <xf numFmtId="0" fontId="35" fillId="10" borderId="36" xfId="0" applyFont="1" applyFill="1" applyBorder="1" applyAlignment="1" applyProtection="1">
      <alignment horizontal="center" vertical="center" wrapText="1"/>
      <protection locked="0"/>
    </xf>
    <xf numFmtId="0" fontId="35" fillId="10" borderId="6" xfId="0" applyFont="1" applyFill="1" applyBorder="1" applyAlignment="1" applyProtection="1">
      <alignment vertical="top" wrapText="1"/>
      <protection locked="0"/>
    </xf>
    <xf numFmtId="0" fontId="35" fillId="0" borderId="17" xfId="0" applyFont="1" applyBorder="1" applyAlignment="1" applyProtection="1">
      <alignment vertical="top" wrapText="1"/>
      <protection locked="0"/>
    </xf>
    <xf numFmtId="0" fontId="35" fillId="0" borderId="32" xfId="0" applyFont="1" applyBorder="1" applyAlignment="1" applyProtection="1">
      <alignment vertical="top" wrapText="1"/>
      <protection locked="0"/>
    </xf>
    <xf numFmtId="0" fontId="35" fillId="9" borderId="5" xfId="0" applyFont="1" applyFill="1" applyBorder="1" applyAlignment="1">
      <alignment horizontal="right" vertical="center"/>
    </xf>
    <xf numFmtId="0" fontId="37" fillId="9" borderId="5" xfId="0" applyFont="1" applyFill="1" applyBorder="1" applyAlignment="1">
      <alignment horizontal="right" vertical="center"/>
    </xf>
    <xf numFmtId="0" fontId="35" fillId="10" borderId="11" xfId="0" applyFont="1" applyFill="1" applyBorder="1" applyAlignment="1" applyProtection="1">
      <alignment horizontal="left" vertical="center" wrapText="1"/>
      <protection locked="0"/>
    </xf>
    <xf numFmtId="0" fontId="35" fillId="0" borderId="11" xfId="0" applyFont="1" applyBorder="1">
      <alignment vertical="center"/>
    </xf>
    <xf numFmtId="0" fontId="37" fillId="0" borderId="11" xfId="0" applyFont="1" applyBorder="1">
      <alignment vertical="center"/>
    </xf>
    <xf numFmtId="0" fontId="35" fillId="10" borderId="2" xfId="0" applyFont="1" applyFill="1" applyBorder="1" applyAlignment="1" applyProtection="1">
      <alignment vertical="center" wrapText="1"/>
      <protection locked="0"/>
    </xf>
    <xf numFmtId="0" fontId="37" fillId="10" borderId="2" xfId="0" applyFont="1" applyFill="1" applyBorder="1" applyAlignment="1" applyProtection="1">
      <alignment vertical="center" wrapText="1"/>
      <protection locked="0"/>
    </xf>
    <xf numFmtId="0" fontId="35" fillId="0" borderId="2" xfId="0" applyFont="1" applyBorder="1">
      <alignment vertical="center"/>
    </xf>
    <xf numFmtId="0" fontId="37" fillId="0" borderId="2" xfId="0" applyFont="1" applyBorder="1">
      <alignment vertical="center"/>
    </xf>
    <xf numFmtId="0" fontId="35" fillId="10" borderId="16" xfId="0" applyFont="1" applyFill="1" applyBorder="1" applyAlignment="1" applyProtection="1">
      <alignment vertical="top" wrapText="1"/>
      <protection locked="0"/>
    </xf>
    <xf numFmtId="0" fontId="35" fillId="10" borderId="10" xfId="0" applyFont="1" applyFill="1" applyBorder="1" applyAlignment="1" applyProtection="1">
      <alignment vertical="top" wrapText="1"/>
      <protection locked="0"/>
    </xf>
    <xf numFmtId="0" fontId="35" fillId="0" borderId="2" xfId="0" applyFont="1" applyBorder="1" applyAlignment="1">
      <alignment horizontal="left" vertical="center"/>
    </xf>
    <xf numFmtId="0" fontId="37" fillId="0" borderId="2" xfId="0" applyFont="1" applyBorder="1" applyAlignment="1">
      <alignment horizontal="left" vertical="center"/>
    </xf>
    <xf numFmtId="0" fontId="35" fillId="10" borderId="18" xfId="0" applyFont="1" applyFill="1" applyBorder="1" applyAlignment="1" applyProtection="1">
      <alignment vertical="top" wrapText="1"/>
      <protection locked="0"/>
    </xf>
    <xf numFmtId="0" fontId="35" fillId="10" borderId="19" xfId="0" applyFont="1" applyFill="1" applyBorder="1" applyAlignment="1" applyProtection="1">
      <alignment vertical="top" wrapText="1"/>
      <protection locked="0"/>
    </xf>
    <xf numFmtId="0" fontId="38" fillId="9" borderId="12" xfId="0" applyFont="1" applyFill="1" applyBorder="1" applyAlignment="1">
      <alignment horizontal="right" vertical="center"/>
    </xf>
    <xf numFmtId="0" fontId="38" fillId="9" borderId="16" xfId="0" applyFont="1" applyFill="1" applyBorder="1" applyAlignment="1">
      <alignment horizontal="right" vertical="center"/>
    </xf>
    <xf numFmtId="0" fontId="38" fillId="9" borderId="10" xfId="0" applyFont="1" applyFill="1" applyBorder="1" applyAlignment="1">
      <alignment horizontal="right" vertical="center"/>
    </xf>
    <xf numFmtId="0" fontId="35" fillId="9" borderId="20" xfId="0" applyFont="1" applyFill="1" applyBorder="1" applyAlignment="1">
      <alignment horizontal="center" vertical="center"/>
    </xf>
    <xf numFmtId="0" fontId="35" fillId="9" borderId="0" xfId="0" applyFont="1" applyFill="1" applyAlignment="1">
      <alignment horizontal="center" vertical="center"/>
    </xf>
    <xf numFmtId="0" fontId="35" fillId="9" borderId="21" xfId="0" applyFont="1" applyFill="1" applyBorder="1" applyAlignment="1">
      <alignment horizontal="center" vertical="center"/>
    </xf>
    <xf numFmtId="0" fontId="35" fillId="9" borderId="6" xfId="0" applyFont="1" applyFill="1" applyBorder="1" applyAlignment="1">
      <alignment horizontal="center" vertical="center"/>
    </xf>
    <xf numFmtId="0" fontId="35" fillId="9" borderId="17" xfId="0" applyFont="1" applyFill="1" applyBorder="1" applyAlignment="1">
      <alignment horizontal="center" vertical="center"/>
    </xf>
    <xf numFmtId="0" fontId="35" fillId="9" borderId="4" xfId="0" applyFont="1" applyFill="1" applyBorder="1" applyAlignment="1">
      <alignment horizontal="center" vertical="center"/>
    </xf>
    <xf numFmtId="0" fontId="35" fillId="9" borderId="13" xfId="0" applyFont="1" applyFill="1" applyBorder="1" applyAlignment="1">
      <alignment horizontal="center" vertical="center"/>
    </xf>
    <xf numFmtId="0" fontId="37" fillId="9" borderId="14" xfId="0" applyFont="1" applyFill="1" applyBorder="1" applyAlignment="1">
      <alignment horizontal="center" vertical="center"/>
    </xf>
    <xf numFmtId="0" fontId="35" fillId="10" borderId="2" xfId="0" applyFont="1" applyFill="1" applyBorder="1" applyAlignment="1" applyProtection="1">
      <alignment horizontal="left" vertical="center" wrapText="1"/>
      <protection locked="0"/>
    </xf>
    <xf numFmtId="0" fontId="37" fillId="10" borderId="2" xfId="0" applyFont="1" applyFill="1" applyBorder="1" applyAlignment="1" applyProtection="1">
      <alignment horizontal="left" vertical="center" wrapText="1"/>
      <protection locked="0"/>
    </xf>
    <xf numFmtId="0" fontId="35" fillId="9" borderId="22" xfId="0" applyFont="1" applyFill="1" applyBorder="1">
      <alignment vertical="center"/>
    </xf>
    <xf numFmtId="0" fontId="37" fillId="9" borderId="23" xfId="0" applyFont="1" applyFill="1" applyBorder="1">
      <alignment vertical="center"/>
    </xf>
    <xf numFmtId="0" fontId="37" fillId="9" borderId="24" xfId="0" applyFont="1" applyFill="1" applyBorder="1">
      <alignment vertical="center"/>
    </xf>
    <xf numFmtId="0" fontId="35" fillId="0" borderId="11" xfId="0" applyFont="1" applyBorder="1" applyAlignment="1">
      <alignment horizontal="center" vertical="center"/>
    </xf>
    <xf numFmtId="0" fontId="35" fillId="10" borderId="11" xfId="0" applyFont="1" applyFill="1" applyBorder="1" applyAlignment="1" applyProtection="1">
      <alignment horizontal="center" vertical="center"/>
      <protection locked="0"/>
    </xf>
    <xf numFmtId="0" fontId="35" fillId="9" borderId="23" xfId="0" applyFont="1" applyFill="1" applyBorder="1">
      <alignment vertical="center"/>
    </xf>
    <xf numFmtId="0" fontId="35" fillId="9" borderId="24" xfId="0" applyFont="1" applyFill="1" applyBorder="1">
      <alignment vertical="center"/>
    </xf>
    <xf numFmtId="0" fontId="35" fillId="9" borderId="11" xfId="0" applyFont="1" applyFill="1" applyBorder="1" applyAlignment="1">
      <alignment horizontal="center" vertical="center"/>
    </xf>
    <xf numFmtId="0" fontId="35" fillId="9" borderId="14" xfId="0" applyFont="1" applyFill="1" applyBorder="1" applyAlignment="1">
      <alignment horizontal="center" vertical="center"/>
    </xf>
    <xf numFmtId="0" fontId="35" fillId="9" borderId="15" xfId="0" applyFont="1" applyFill="1" applyBorder="1" applyAlignment="1">
      <alignment horizontal="center" vertical="center"/>
    </xf>
    <xf numFmtId="0" fontId="35" fillId="0" borderId="8" xfId="0" applyFont="1" applyBorder="1">
      <alignment vertical="center"/>
    </xf>
    <xf numFmtId="0" fontId="35" fillId="0" borderId="9" xfId="0" applyFont="1" applyBorder="1">
      <alignment vertical="center"/>
    </xf>
    <xf numFmtId="0" fontId="35" fillId="0" borderId="7" xfId="0" applyFont="1" applyBorder="1">
      <alignment vertical="center"/>
    </xf>
    <xf numFmtId="0" fontId="35" fillId="10" borderId="8" xfId="0" applyFont="1" applyFill="1" applyBorder="1" applyAlignment="1" applyProtection="1">
      <alignment horizontal="center" vertical="center" wrapText="1"/>
      <protection locked="0"/>
    </xf>
    <xf numFmtId="0" fontId="35" fillId="10" borderId="9" xfId="0" applyFont="1" applyFill="1" applyBorder="1" applyAlignment="1" applyProtection="1">
      <alignment horizontal="center" vertical="center" wrapText="1"/>
      <protection locked="0"/>
    </xf>
    <xf numFmtId="0" fontId="35" fillId="10" borderId="7" xfId="0" applyFont="1" applyFill="1" applyBorder="1" applyAlignment="1" applyProtection="1">
      <alignment horizontal="center" vertical="center" wrapText="1"/>
      <protection locked="0"/>
    </xf>
    <xf numFmtId="0" fontId="35" fillId="9" borderId="12" xfId="0" applyFont="1" applyFill="1" applyBorder="1" applyAlignment="1">
      <alignment horizontal="center" vertical="center"/>
    </xf>
    <xf numFmtId="0" fontId="35" fillId="9" borderId="16" xfId="0" applyFont="1" applyFill="1" applyBorder="1" applyAlignment="1">
      <alignment horizontal="center" vertical="center"/>
    </xf>
    <xf numFmtId="0" fontId="35" fillId="9" borderId="10" xfId="0" applyFont="1" applyFill="1" applyBorder="1" applyAlignment="1">
      <alignment horizontal="center" vertical="center"/>
    </xf>
    <xf numFmtId="0" fontId="35" fillId="0" borderId="2" xfId="0" applyFont="1" applyBorder="1" applyAlignment="1">
      <alignment horizontal="center" vertical="center"/>
    </xf>
    <xf numFmtId="0" fontId="35" fillId="10" borderId="2" xfId="0" applyFont="1" applyFill="1" applyBorder="1" applyAlignment="1" applyProtection="1">
      <alignment horizontal="center" vertical="center" wrapText="1"/>
      <protection locked="0"/>
    </xf>
    <xf numFmtId="14" fontId="35" fillId="10" borderId="2" xfId="0" applyNumberFormat="1" applyFont="1" applyFill="1" applyBorder="1" applyAlignment="1" applyProtection="1">
      <alignment horizontal="center" vertical="center"/>
      <protection locked="0"/>
    </xf>
    <xf numFmtId="0" fontId="35" fillId="9" borderId="5" xfId="0" applyFont="1" applyFill="1" applyBorder="1" applyAlignment="1">
      <alignment horizontal="center" vertical="center"/>
    </xf>
    <xf numFmtId="0" fontId="36" fillId="0" borderId="45" xfId="0" applyFont="1" applyBorder="1" applyAlignment="1">
      <alignment horizontal="center" vertical="center"/>
    </xf>
    <xf numFmtId="0" fontId="36" fillId="0" borderId="46" xfId="0" applyFont="1" applyBorder="1" applyAlignment="1">
      <alignment horizontal="center" vertical="center"/>
    </xf>
    <xf numFmtId="0" fontId="36" fillId="0" borderId="47" xfId="0" applyFont="1" applyBorder="1" applyAlignment="1">
      <alignment horizontal="center" vertical="center"/>
    </xf>
    <xf numFmtId="0" fontId="22" fillId="0" borderId="2" xfId="0" applyFont="1" applyBorder="1">
      <alignment vertical="center"/>
    </xf>
    <xf numFmtId="0" fontId="22" fillId="10" borderId="2" xfId="0" applyFont="1" applyFill="1" applyBorder="1" applyAlignment="1" applyProtection="1">
      <alignment horizontal="left" vertical="top" wrapText="1"/>
      <protection locked="0"/>
    </xf>
    <xf numFmtId="0" fontId="0" fillId="10" borderId="2" xfId="0" applyFill="1" applyBorder="1" applyAlignment="1" applyProtection="1">
      <alignment horizontal="left" vertical="top" wrapText="1"/>
      <protection locked="0"/>
    </xf>
    <xf numFmtId="0" fontId="22" fillId="9" borderId="11" xfId="0" applyFont="1" applyFill="1" applyBorder="1">
      <alignment vertical="center"/>
    </xf>
    <xf numFmtId="0" fontId="22" fillId="9" borderId="12" xfId="0" applyFont="1" applyFill="1" applyBorder="1">
      <alignment vertical="center"/>
    </xf>
    <xf numFmtId="0" fontId="22" fillId="0" borderId="10" xfId="0" applyFont="1" applyBorder="1">
      <alignment vertical="center"/>
    </xf>
    <xf numFmtId="0" fontId="22" fillId="0" borderId="11" xfId="0" applyFont="1" applyBorder="1">
      <alignment vertical="center"/>
    </xf>
    <xf numFmtId="0" fontId="40" fillId="9" borderId="5" xfId="0" applyFont="1" applyFill="1" applyBorder="1" applyAlignment="1">
      <alignment horizontal="left" vertical="center" wrapText="1"/>
    </xf>
    <xf numFmtId="0" fontId="22" fillId="0" borderId="2" xfId="0" applyFont="1" applyBorder="1" applyAlignment="1">
      <alignment horizontal="center" vertical="center" wrapText="1"/>
    </xf>
    <xf numFmtId="0" fontId="22" fillId="0" borderId="11" xfId="0" applyFont="1" applyBorder="1" applyAlignment="1">
      <alignment horizontal="center" vertical="center" wrapText="1"/>
    </xf>
    <xf numFmtId="14" fontId="22" fillId="10" borderId="39" xfId="0" applyNumberFormat="1" applyFont="1" applyFill="1" applyBorder="1" applyAlignment="1" applyProtection="1">
      <alignment horizontal="center" vertical="center" wrapText="1"/>
      <protection locked="0"/>
    </xf>
    <xf numFmtId="176" fontId="22" fillId="0" borderId="2" xfId="0" applyNumberFormat="1" applyFont="1" applyBorder="1" applyAlignment="1">
      <alignment horizontal="center" vertical="center" wrapText="1"/>
    </xf>
    <xf numFmtId="176" fontId="22" fillId="0" borderId="11" xfId="0" applyNumberFormat="1" applyFont="1" applyBorder="1" applyAlignment="1">
      <alignment horizontal="center" vertical="center" wrapText="1"/>
    </xf>
    <xf numFmtId="0" fontId="22" fillId="0" borderId="38" xfId="0" applyFont="1" applyBorder="1" applyAlignment="1">
      <alignment horizontal="center" vertical="center" wrapText="1"/>
    </xf>
    <xf numFmtId="0" fontId="22" fillId="0" borderId="2" xfId="0" applyFont="1" applyBorder="1" applyAlignment="1">
      <alignment horizontal="center" vertical="center"/>
    </xf>
    <xf numFmtId="0" fontId="41" fillId="10" borderId="2" xfId="0" applyFont="1" applyFill="1" applyBorder="1" applyAlignment="1" applyProtection="1">
      <alignment horizontal="center" vertical="center" wrapText="1"/>
      <protection locked="0"/>
    </xf>
    <xf numFmtId="0" fontId="42" fillId="0" borderId="2" xfId="0" applyFont="1" applyBorder="1" applyAlignment="1">
      <alignment vertical="top" wrapText="1"/>
    </xf>
    <xf numFmtId="0" fontId="0" fillId="9" borderId="11" xfId="0" applyFill="1" applyBorder="1" applyAlignment="1"/>
    <xf numFmtId="0" fontId="22" fillId="9" borderId="11" xfId="0" applyFont="1" applyFill="1" applyBorder="1" applyAlignment="1"/>
    <xf numFmtId="0" fontId="22" fillId="9" borderId="37" xfId="0" applyFont="1" applyFill="1" applyBorder="1" applyAlignment="1"/>
    <xf numFmtId="0" fontId="44" fillId="0" borderId="2" xfId="0" applyFont="1" applyBorder="1" applyAlignment="1">
      <alignment vertical="top" wrapText="1"/>
    </xf>
    <xf numFmtId="0" fontId="0" fillId="9" borderId="37" xfId="0" applyFill="1" applyBorder="1" applyAlignment="1">
      <alignment vertical="top"/>
    </xf>
    <xf numFmtId="0" fontId="22" fillId="9" borderId="37" xfId="0" applyFont="1" applyFill="1" applyBorder="1" applyAlignment="1">
      <alignment vertical="top"/>
    </xf>
    <xf numFmtId="0" fontId="22" fillId="9" borderId="5" xfId="0" applyFont="1" applyFill="1" applyBorder="1" applyAlignment="1">
      <alignment vertical="top"/>
    </xf>
    <xf numFmtId="0" fontId="0" fillId="9" borderId="11" xfId="0" applyFill="1" applyBorder="1" applyAlignment="1">
      <alignment horizontal="left"/>
    </xf>
    <xf numFmtId="0" fontId="22" fillId="9" borderId="11" xfId="0" applyFont="1" applyFill="1" applyBorder="1" applyAlignment="1">
      <alignment horizontal="left"/>
    </xf>
    <xf numFmtId="0" fontId="22" fillId="9" borderId="37" xfId="0" applyFont="1" applyFill="1" applyBorder="1" applyAlignment="1">
      <alignment horizontal="left"/>
    </xf>
    <xf numFmtId="0" fontId="0" fillId="9" borderId="37" xfId="0" applyFill="1" applyBorder="1" applyAlignment="1">
      <alignment horizontal="left" vertical="top"/>
    </xf>
    <xf numFmtId="0" fontId="22" fillId="9" borderId="37" xfId="0" applyFont="1" applyFill="1" applyBorder="1" applyAlignment="1">
      <alignment horizontal="left" vertical="top"/>
    </xf>
    <xf numFmtId="0" fontId="22" fillId="9" borderId="5" xfId="0" applyFont="1" applyFill="1" applyBorder="1" applyAlignment="1">
      <alignment horizontal="left" vertical="top"/>
    </xf>
    <xf numFmtId="0" fontId="0" fillId="9" borderId="12" xfId="0" applyFill="1" applyBorder="1" applyAlignment="1"/>
    <xf numFmtId="0" fontId="22" fillId="9" borderId="16" xfId="0" applyFont="1" applyFill="1" applyBorder="1" applyAlignment="1"/>
    <xf numFmtId="0" fontId="22" fillId="9" borderId="10" xfId="0" applyFont="1" applyFill="1" applyBorder="1" applyAlignment="1"/>
    <xf numFmtId="0" fontId="22" fillId="9" borderId="20" xfId="0" applyFont="1" applyFill="1" applyBorder="1" applyAlignment="1"/>
    <xf numFmtId="0" fontId="22" fillId="9" borderId="0" xfId="0" applyFont="1" applyFill="1" applyAlignment="1"/>
    <xf numFmtId="0" fontId="22" fillId="9" borderId="21" xfId="0" applyFont="1" applyFill="1" applyBorder="1" applyAlignment="1"/>
    <xf numFmtId="0" fontId="22" fillId="0" borderId="2" xfId="0" applyFont="1" applyBorder="1" applyAlignment="1">
      <alignment horizontal="left" vertical="center"/>
    </xf>
  </cellXfs>
  <cellStyles count="5">
    <cellStyle name="チェック セル" xfId="1" builtinId="23"/>
    <cellStyle name="ハイパーリンク" xfId="2" builtinId="8"/>
    <cellStyle name="ハイパーリンク 2" xfId="3" xr:uid="{00000000-0005-0000-0000-000002000000}"/>
    <cellStyle name="標準" xfId="0" builtinId="0"/>
    <cellStyle name="標準 2" xfId="4" xr:uid="{00000000-0005-0000-0000-000004000000}"/>
  </cellStyles>
  <dxfs count="19">
    <dxf>
      <font>
        <color rgb="FF9C0006"/>
      </font>
      <fill>
        <patternFill>
          <bgColor rgb="FFFFC7CE"/>
        </patternFill>
      </fill>
    </dxf>
    <dxf>
      <font>
        <b/>
        <i val="0"/>
        <color rgb="FFFF0000"/>
      </font>
    </dxf>
    <dxf>
      <font>
        <b/>
        <i val="0"/>
        <color rgb="FFFF0000"/>
      </font>
    </dxf>
    <dxf>
      <font>
        <b/>
        <i val="0"/>
        <color rgb="FFFF0000"/>
      </font>
    </dxf>
    <dxf>
      <font>
        <b/>
        <i val="0"/>
        <color rgb="FFFF0000"/>
      </font>
    </dxf>
    <dxf>
      <font>
        <b val="0"/>
        <i val="0"/>
        <strike val="0"/>
        <condense val="0"/>
        <extend val="0"/>
        <outline val="0"/>
        <shadow val="0"/>
        <u val="none"/>
        <vertAlign val="baseline"/>
        <sz val="11"/>
        <color auto="1"/>
        <name val="Microsoft New Tai Lue"/>
        <scheme val="none"/>
      </font>
      <numFmt numFmtId="0" formatCode="General"/>
      <fill>
        <patternFill patternType="none">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Microsoft New Tai Lue"/>
        <scheme val="none"/>
      </font>
      <numFmt numFmtId="0" formatCode="General"/>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Microsoft New Tai Lue"/>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icrosoft New Tai Lue"/>
        <scheme val="none"/>
      </font>
      <fill>
        <patternFill patternType="none">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icrosoft New Tai Lue"/>
        <scheme val="none"/>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Microsoft New Tai Lue"/>
        <scheme val="none"/>
      </font>
      <fill>
        <patternFill patternType="none">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6"/>
        <color theme="10"/>
        <name val="Microsoft New Tai Lue"/>
        <scheme val="none"/>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6"/>
        <color auto="1"/>
        <name val="Microsoft New Tai Lue"/>
        <scheme val="none"/>
      </font>
      <numFmt numFmtId="0" formatCode="General"/>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Microsoft New Tai Lue"/>
        <scheme val="none"/>
      </font>
      <numFmt numFmtId="0" formatCode="General"/>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Microsoft New Tai Lue"/>
        <scheme val="none"/>
      </font>
      <fill>
        <patternFill patternType="none">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ill>
        <patternFill patternType="none">
          <bgColor auto="1"/>
        </patternFill>
      </fill>
    </dxf>
    <dxf>
      <border outline="0">
        <bottom style="thin">
          <color indexed="64"/>
        </bottom>
      </border>
    </dxf>
    <dxf>
      <font>
        <b/>
        <i val="0"/>
        <strike val="0"/>
        <condense val="0"/>
        <extend val="0"/>
        <outline val="0"/>
        <shadow val="0"/>
        <u val="none"/>
        <vertAlign val="baseline"/>
        <sz val="12"/>
        <color theme="0"/>
        <name val="Microsoft Tai Le"/>
        <scheme val="none"/>
      </font>
      <fill>
        <patternFill patternType="solid">
          <fgColor indexed="64"/>
          <bgColor theme="0"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opic" displayName="topic" ref="A2:J102" totalsRowShown="0" headerRowDxfId="18" dataDxfId="16" headerRowBorderDxfId="17" tableBorderDxfId="15" headerRowCellStyle="チェック セル">
  <autoFilter ref="A2:J102" xr:uid="{00000000-0009-0000-0100-000001000000}"/>
  <tableColumns count="10">
    <tableColumn id="1" xr3:uid="{00000000-0010-0000-0000-000001000000}" name="No." dataDxfId="14"/>
    <tableColumn id="2" xr3:uid="{00000000-0010-0000-0000-000002000000}" name="Research area" dataDxfId="13" dataCellStyle="標準 2"/>
    <tableColumn id="3" xr3:uid="{00000000-0010-0000-0000-000003000000}" name="Title of the research" dataDxfId="12" dataCellStyle="標準 2"/>
    <tableColumn id="4" xr3:uid="{00000000-0010-0000-0000-000004000000}" name="Website" dataDxfId="11" dataCellStyle="ハイパーリンク"/>
    <tableColumn id="5" xr3:uid="{00000000-0010-0000-0000-000005000000}" name="Name of supervisor" dataDxfId="10"/>
    <tableColumn id="6" xr3:uid="{00000000-0010-0000-0000-000006000000}" name="Title of the supervisor" dataDxfId="9"/>
    <tableColumn id="7" xr3:uid="{00000000-0010-0000-0000-000007000000}" name="Requirements for applicants: Master's / Ph.D. Student" dataDxfId="8"/>
    <tableColumn id="8" xr3:uid="{00000000-0010-0000-0000-000008000000}" name="Total number of acceptance per supervisor" dataDxfId="7"/>
    <tableColumn id="9" xr3:uid="{00000000-0010-0000-0000-000009000000}" name="Duration : 2-6months (less than 180days)" dataDxfId="6" dataCellStyle="標準 2"/>
    <tableColumn id="10" xr3:uid="{00000000-0010-0000-0000-00000A000000}" name="Comments" dataDxfId="5" dataCellStyle="標準 2"/>
  </tableColumns>
  <tableStyleInfo name="TableStyleMedium13"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5"/>
  <sheetViews>
    <sheetView tabSelected="1" zoomScaleNormal="100" workbookViewId="0">
      <selection activeCell="J5" sqref="J5:AG5"/>
    </sheetView>
  </sheetViews>
  <sheetFormatPr defaultColWidth="9" defaultRowHeight="12.6" x14ac:dyDescent="0.45"/>
  <cols>
    <col min="1" max="33" width="2.3984375" style="1" customWidth="1"/>
    <col min="34" max="16384" width="9" style="1"/>
  </cols>
  <sheetData>
    <row r="1" spans="1:40" ht="9.9" customHeight="1" x14ac:dyDescent="0.45">
      <c r="A1" s="171" t="s">
        <v>0</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3"/>
    </row>
    <row r="2" spans="1:40" ht="15" customHeight="1" x14ac:dyDescent="0.45">
      <c r="A2" s="174" t="s">
        <v>459</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6"/>
    </row>
    <row r="3" spans="1:40" ht="9.9" customHeight="1" x14ac:dyDescent="0.45">
      <c r="A3" s="177"/>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9"/>
    </row>
    <row r="4" spans="1:40" ht="17.100000000000001" customHeight="1" x14ac:dyDescent="0.45">
      <c r="A4" s="167" t="s">
        <v>443</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I4"/>
      <c r="AJ4"/>
      <c r="AK4"/>
      <c r="AL4"/>
      <c r="AM4"/>
      <c r="AN4"/>
    </row>
    <row r="5" spans="1:40" ht="18.75" customHeight="1" x14ac:dyDescent="0.45">
      <c r="A5" s="187" t="s">
        <v>2</v>
      </c>
      <c r="B5" s="187"/>
      <c r="C5" s="187"/>
      <c r="D5" s="187"/>
      <c r="E5" s="187"/>
      <c r="F5" s="187"/>
      <c r="G5" s="187"/>
      <c r="H5" s="187"/>
      <c r="I5" s="187"/>
      <c r="J5" s="188" t="s">
        <v>370</v>
      </c>
      <c r="K5" s="188"/>
      <c r="L5" s="188"/>
      <c r="M5" s="188"/>
      <c r="N5" s="188"/>
      <c r="O5" s="188"/>
      <c r="P5" s="188"/>
      <c r="Q5" s="188"/>
      <c r="R5" s="188"/>
      <c r="S5" s="188"/>
      <c r="T5" s="188"/>
      <c r="U5" s="188"/>
      <c r="V5" s="188"/>
      <c r="W5" s="188"/>
      <c r="X5" s="188"/>
      <c r="Y5" s="188"/>
      <c r="Z5" s="188"/>
      <c r="AA5" s="188"/>
      <c r="AB5" s="188"/>
      <c r="AC5" s="188"/>
      <c r="AD5" s="188"/>
      <c r="AE5" s="188"/>
      <c r="AF5" s="188"/>
      <c r="AG5" s="188"/>
      <c r="AH5" s="1" t="s">
        <v>359</v>
      </c>
      <c r="AI5"/>
      <c r="AJ5"/>
      <c r="AK5"/>
      <c r="AL5"/>
      <c r="AM5"/>
      <c r="AN5"/>
    </row>
    <row r="6" spans="1:40" ht="18.75" customHeight="1" x14ac:dyDescent="0.45">
      <c r="A6" s="120" t="s">
        <v>3</v>
      </c>
      <c r="B6" s="120"/>
      <c r="C6" s="120"/>
      <c r="D6" s="120"/>
      <c r="E6" s="120"/>
      <c r="F6" s="120"/>
      <c r="G6" s="120"/>
      <c r="H6" s="120"/>
      <c r="I6" s="120"/>
      <c r="J6" s="122" t="s">
        <v>364</v>
      </c>
      <c r="K6" s="123"/>
      <c r="L6" s="123"/>
      <c r="M6" s="123"/>
      <c r="N6" s="123"/>
      <c r="O6" s="123"/>
      <c r="P6" s="123"/>
      <c r="Q6" s="123"/>
      <c r="R6" s="123"/>
      <c r="S6" s="123"/>
      <c r="T6" s="123"/>
      <c r="U6" s="123"/>
      <c r="V6" s="123"/>
      <c r="W6" s="123"/>
      <c r="X6" s="123"/>
      <c r="Y6" s="123"/>
      <c r="Z6" s="123"/>
      <c r="AA6" s="123"/>
      <c r="AB6" s="123"/>
      <c r="AC6" s="123"/>
      <c r="AD6" s="123"/>
      <c r="AE6" s="123"/>
      <c r="AF6" s="123"/>
      <c r="AG6" s="124"/>
      <c r="AH6" s="1" t="s">
        <v>360</v>
      </c>
      <c r="AI6"/>
      <c r="AJ6"/>
      <c r="AK6"/>
      <c r="AL6"/>
      <c r="AM6"/>
      <c r="AN6"/>
    </row>
    <row r="7" spans="1:40" ht="18.75" customHeight="1" x14ac:dyDescent="0.45">
      <c r="A7" s="121"/>
      <c r="B7" s="121"/>
      <c r="C7" s="121"/>
      <c r="D7" s="121"/>
      <c r="E7" s="121"/>
      <c r="F7" s="121"/>
      <c r="G7" s="121"/>
      <c r="H7" s="121"/>
      <c r="I7" s="121"/>
      <c r="J7" s="125"/>
      <c r="K7" s="126"/>
      <c r="L7" s="126"/>
      <c r="M7" s="126"/>
      <c r="N7" s="126"/>
      <c r="O7" s="126"/>
      <c r="P7" s="126"/>
      <c r="Q7" s="126"/>
      <c r="R7" s="126"/>
      <c r="S7" s="126"/>
      <c r="T7" s="126"/>
      <c r="U7" s="126"/>
      <c r="V7" s="126"/>
      <c r="W7" s="126"/>
      <c r="X7" s="126"/>
      <c r="Y7" s="126"/>
      <c r="Z7" s="126"/>
      <c r="AA7" s="126"/>
      <c r="AB7" s="126"/>
      <c r="AC7" s="126"/>
      <c r="AD7" s="126"/>
      <c r="AE7" s="126"/>
      <c r="AF7" s="126"/>
      <c r="AG7" s="127"/>
      <c r="AI7"/>
      <c r="AJ7"/>
      <c r="AK7"/>
      <c r="AL7"/>
      <c r="AM7"/>
      <c r="AN7"/>
    </row>
    <row r="8" spans="1:40" ht="18.75" customHeight="1" x14ac:dyDescent="0.45">
      <c r="A8" s="147" t="s">
        <v>361</v>
      </c>
      <c r="B8" s="148"/>
      <c r="C8" s="148"/>
      <c r="D8" s="148"/>
      <c r="E8" s="148"/>
      <c r="F8" s="148"/>
      <c r="G8" s="148"/>
      <c r="H8" s="148"/>
      <c r="I8" s="149"/>
      <c r="J8" s="150"/>
      <c r="K8" s="151"/>
      <c r="L8" s="151"/>
      <c r="M8" s="151"/>
      <c r="N8" s="151"/>
      <c r="O8" s="151"/>
      <c r="P8" s="151"/>
      <c r="Q8" s="151"/>
      <c r="R8" s="151"/>
      <c r="S8" s="151"/>
      <c r="T8" s="151"/>
      <c r="U8" s="151"/>
      <c r="V8" s="151"/>
      <c r="W8" s="151"/>
      <c r="X8" s="151"/>
      <c r="Y8" s="151"/>
      <c r="Z8" s="151"/>
      <c r="AA8" s="151"/>
      <c r="AB8" s="151"/>
      <c r="AC8" s="151"/>
      <c r="AD8" s="151"/>
      <c r="AE8" s="151"/>
      <c r="AF8" s="151"/>
      <c r="AG8" s="152"/>
      <c r="AH8" s="1" t="s">
        <v>362</v>
      </c>
      <c r="AI8"/>
      <c r="AJ8"/>
      <c r="AK8"/>
      <c r="AL8"/>
      <c r="AM8"/>
      <c r="AN8"/>
    </row>
    <row r="9" spans="1:40" ht="17.100000000000001" customHeight="1" x14ac:dyDescent="0.45">
      <c r="A9" s="163" t="s">
        <v>4</v>
      </c>
      <c r="B9" s="163"/>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I9"/>
      <c r="AJ9"/>
      <c r="AK9"/>
      <c r="AL9"/>
      <c r="AM9"/>
      <c r="AN9"/>
    </row>
    <row r="10" spans="1:40" ht="17.100000000000001" customHeight="1" x14ac:dyDescent="0.45">
      <c r="A10" s="184" t="s">
        <v>5</v>
      </c>
      <c r="B10" s="189"/>
      <c r="C10" s="189"/>
      <c r="D10" s="189"/>
      <c r="E10" s="189"/>
      <c r="F10" s="189"/>
      <c r="G10" s="189"/>
      <c r="H10" s="189"/>
      <c r="I10" s="189"/>
      <c r="J10" s="189"/>
      <c r="K10" s="189"/>
      <c r="L10" s="189"/>
      <c r="M10" s="189"/>
      <c r="N10" s="189"/>
      <c r="O10" s="189"/>
      <c r="P10" s="189"/>
      <c r="Q10" s="189"/>
      <c r="R10" s="189"/>
      <c r="S10" s="189"/>
      <c r="T10" s="190"/>
      <c r="U10" s="191" t="s">
        <v>6</v>
      </c>
      <c r="V10" s="191"/>
      <c r="W10" s="191"/>
      <c r="X10" s="191"/>
      <c r="Y10" s="191"/>
      <c r="Z10" s="191"/>
      <c r="AA10" s="191"/>
      <c r="AB10" s="191"/>
      <c r="AC10" s="191" t="s">
        <v>7</v>
      </c>
      <c r="AD10" s="191"/>
      <c r="AE10" s="191"/>
      <c r="AF10" s="191"/>
      <c r="AG10" s="191"/>
      <c r="AI10"/>
      <c r="AJ10"/>
      <c r="AK10"/>
      <c r="AL10"/>
      <c r="AM10"/>
      <c r="AN10"/>
    </row>
    <row r="11" spans="1:40" ht="17.100000000000001" customHeight="1" thickBot="1" x14ac:dyDescent="0.5">
      <c r="A11" s="180" t="s">
        <v>8</v>
      </c>
      <c r="B11" s="192"/>
      <c r="C11" s="192"/>
      <c r="D11" s="192"/>
      <c r="E11" s="192"/>
      <c r="F11" s="192"/>
      <c r="G11" s="192"/>
      <c r="H11" s="192" t="s">
        <v>368</v>
      </c>
      <c r="I11" s="192"/>
      <c r="J11" s="192"/>
      <c r="K11" s="192"/>
      <c r="L11" s="192"/>
      <c r="M11" s="192"/>
      <c r="N11" s="192"/>
      <c r="O11" s="192"/>
      <c r="P11" s="192"/>
      <c r="Q11" s="192"/>
      <c r="R11" s="192"/>
      <c r="S11" s="192"/>
      <c r="T11" s="193"/>
      <c r="U11" s="206" t="s">
        <v>10</v>
      </c>
      <c r="V11" s="206"/>
      <c r="W11" s="206"/>
      <c r="X11" s="206"/>
      <c r="Y11" s="206"/>
      <c r="Z11" s="206"/>
      <c r="AA11" s="206"/>
      <c r="AB11" s="206"/>
      <c r="AC11" s="206" t="s">
        <v>11</v>
      </c>
      <c r="AD11" s="206"/>
      <c r="AE11" s="206"/>
      <c r="AF11" s="206"/>
      <c r="AG11" s="206"/>
      <c r="AI11"/>
      <c r="AJ11"/>
      <c r="AK11"/>
      <c r="AL11"/>
      <c r="AM11"/>
      <c r="AN11"/>
    </row>
    <row r="12" spans="1:40" ht="18.75" customHeight="1" x14ac:dyDescent="0.45">
      <c r="A12" s="204"/>
      <c r="B12" s="204"/>
      <c r="C12" s="204"/>
      <c r="D12" s="204"/>
      <c r="E12" s="204"/>
      <c r="F12" s="204"/>
      <c r="G12" s="204"/>
      <c r="H12" s="197"/>
      <c r="I12" s="198"/>
      <c r="J12" s="198"/>
      <c r="K12" s="198"/>
      <c r="L12" s="198"/>
      <c r="M12" s="198"/>
      <c r="N12" s="198"/>
      <c r="O12" s="198"/>
      <c r="P12" s="198"/>
      <c r="Q12" s="198"/>
      <c r="R12" s="198"/>
      <c r="S12" s="198"/>
      <c r="T12" s="199"/>
      <c r="U12" s="205"/>
      <c r="V12" s="205"/>
      <c r="W12" s="205"/>
      <c r="X12" s="205"/>
      <c r="Y12" s="205"/>
      <c r="Z12" s="205"/>
      <c r="AA12" s="205"/>
      <c r="AB12" s="205"/>
      <c r="AC12" s="128" t="s">
        <v>372</v>
      </c>
      <c r="AD12" s="128"/>
      <c r="AE12" s="128"/>
      <c r="AF12" s="128"/>
      <c r="AG12" s="128"/>
      <c r="AI12" s="207" t="s">
        <v>371</v>
      </c>
      <c r="AJ12" s="208"/>
      <c r="AK12" s="208"/>
      <c r="AL12" s="208"/>
      <c r="AM12" s="208"/>
      <c r="AN12" s="209"/>
    </row>
    <row r="13" spans="1:40" ht="17.100000000000001" customHeight="1" x14ac:dyDescent="0.45">
      <c r="A13" s="203" t="s">
        <v>442</v>
      </c>
      <c r="B13" s="203"/>
      <c r="C13" s="203"/>
      <c r="D13" s="203"/>
      <c r="E13" s="203"/>
      <c r="F13" s="203"/>
      <c r="G13" s="203"/>
      <c r="H13" s="203"/>
      <c r="I13" s="203"/>
      <c r="J13" s="203"/>
      <c r="K13" s="203"/>
      <c r="L13" s="203"/>
      <c r="M13" s="203"/>
      <c r="N13" s="203"/>
      <c r="O13" s="203" t="s">
        <v>12</v>
      </c>
      <c r="P13" s="203"/>
      <c r="Q13" s="203"/>
      <c r="R13" s="203"/>
      <c r="S13" s="203"/>
      <c r="T13" s="203"/>
      <c r="U13" s="203"/>
      <c r="V13" s="203"/>
      <c r="W13" s="203"/>
      <c r="X13" s="203"/>
      <c r="Y13" s="203"/>
      <c r="Z13" s="203"/>
      <c r="AA13" s="203"/>
      <c r="AB13" s="203"/>
      <c r="AC13" s="203"/>
      <c r="AD13" s="203"/>
      <c r="AE13" s="203"/>
      <c r="AF13" s="203"/>
      <c r="AG13" s="203"/>
      <c r="AI13" s="101" t="s">
        <v>355</v>
      </c>
      <c r="AJ13" s="102"/>
      <c r="AK13" s="102"/>
      <c r="AL13" s="102"/>
      <c r="AM13" s="102"/>
      <c r="AN13" s="103"/>
    </row>
    <row r="14" spans="1:40" ht="18.75" customHeight="1" x14ac:dyDescent="0.45">
      <c r="A14" s="128" t="s">
        <v>367</v>
      </c>
      <c r="B14" s="129"/>
      <c r="C14" s="129"/>
      <c r="D14" s="129"/>
      <c r="E14" s="129"/>
      <c r="F14" s="129"/>
      <c r="G14" s="129"/>
      <c r="H14" s="129"/>
      <c r="I14" s="129"/>
      <c r="J14" s="129"/>
      <c r="K14" s="129"/>
      <c r="L14" s="129"/>
      <c r="M14" s="129"/>
      <c r="N14" s="129"/>
      <c r="O14" s="128" t="s">
        <v>366</v>
      </c>
      <c r="P14" s="129"/>
      <c r="Q14" s="129"/>
      <c r="R14" s="129"/>
      <c r="S14" s="129"/>
      <c r="T14" s="129"/>
      <c r="U14" s="129"/>
      <c r="V14" s="129"/>
      <c r="W14" s="129"/>
      <c r="X14" s="129"/>
      <c r="Y14" s="129"/>
      <c r="Z14" s="129"/>
      <c r="AA14" s="129"/>
      <c r="AB14" s="129"/>
      <c r="AC14" s="129"/>
      <c r="AD14" s="129"/>
      <c r="AE14" s="129"/>
      <c r="AF14" s="129"/>
      <c r="AG14" s="129"/>
      <c r="AI14" s="109" t="s">
        <v>363</v>
      </c>
      <c r="AJ14" s="110"/>
      <c r="AK14" s="110"/>
      <c r="AL14" s="110"/>
      <c r="AM14" s="110"/>
      <c r="AN14" s="111"/>
    </row>
    <row r="15" spans="1:40" ht="18.75" customHeight="1" x14ac:dyDescent="0.45">
      <c r="A15" s="163" t="s">
        <v>13</v>
      </c>
      <c r="B15" s="164"/>
      <c r="C15" s="164"/>
      <c r="D15" s="164"/>
      <c r="E15" s="164"/>
      <c r="F15" s="164"/>
      <c r="G15" s="182"/>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I15" s="109"/>
      <c r="AJ15" s="110"/>
      <c r="AK15" s="110"/>
      <c r="AL15" s="110"/>
      <c r="AM15" s="110"/>
      <c r="AN15" s="111"/>
    </row>
    <row r="16" spans="1:40" ht="17.100000000000001" customHeight="1" x14ac:dyDescent="0.45">
      <c r="A16" s="163" t="s">
        <v>14</v>
      </c>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I16" s="112" t="s">
        <v>358</v>
      </c>
      <c r="AJ16" s="113"/>
      <c r="AK16" s="113"/>
      <c r="AL16" s="113"/>
      <c r="AM16" s="113"/>
      <c r="AN16" s="114"/>
    </row>
    <row r="17" spans="1:40" ht="17.100000000000001" customHeight="1" thickBot="1" x14ac:dyDescent="0.5">
      <c r="A17" s="184" t="s">
        <v>5</v>
      </c>
      <c r="B17" s="185"/>
      <c r="C17" s="185"/>
      <c r="D17" s="185"/>
      <c r="E17" s="185"/>
      <c r="F17" s="185"/>
      <c r="G17" s="185"/>
      <c r="H17" s="185"/>
      <c r="I17" s="185"/>
      <c r="J17" s="185"/>
      <c r="K17" s="185"/>
      <c r="L17" s="185"/>
      <c r="M17" s="185"/>
      <c r="N17" s="185"/>
      <c r="O17" s="185"/>
      <c r="P17" s="185"/>
      <c r="Q17" s="185"/>
      <c r="R17" s="185"/>
      <c r="S17" s="185"/>
      <c r="T17" s="186"/>
      <c r="U17" s="200" t="s">
        <v>15</v>
      </c>
      <c r="V17" s="201"/>
      <c r="W17" s="201"/>
      <c r="X17" s="201"/>
      <c r="Y17" s="201"/>
      <c r="Z17" s="201"/>
      <c r="AA17" s="201"/>
      <c r="AB17" s="201"/>
      <c r="AC17" s="201"/>
      <c r="AD17" s="201"/>
      <c r="AE17" s="201"/>
      <c r="AF17" s="201"/>
      <c r="AG17" s="202"/>
      <c r="AI17" s="115" t="s">
        <v>357</v>
      </c>
      <c r="AJ17" s="116"/>
      <c r="AK17" s="116"/>
      <c r="AL17" s="116"/>
      <c r="AM17" s="116"/>
      <c r="AN17" s="117"/>
    </row>
    <row r="18" spans="1:40" ht="17.100000000000001" customHeight="1" x14ac:dyDescent="0.45">
      <c r="A18" s="180" t="s">
        <v>8</v>
      </c>
      <c r="B18" s="181"/>
      <c r="C18" s="181"/>
      <c r="D18" s="181"/>
      <c r="E18" s="181"/>
      <c r="F18" s="181"/>
      <c r="G18" s="181"/>
      <c r="H18" s="192" t="s">
        <v>368</v>
      </c>
      <c r="I18" s="192"/>
      <c r="J18" s="192"/>
      <c r="K18" s="192"/>
      <c r="L18" s="192"/>
      <c r="M18" s="192"/>
      <c r="N18" s="192"/>
      <c r="O18" s="192"/>
      <c r="P18" s="192"/>
      <c r="Q18" s="192"/>
      <c r="R18" s="192"/>
      <c r="S18" s="192"/>
      <c r="T18" s="193"/>
      <c r="U18" s="177"/>
      <c r="V18" s="178"/>
      <c r="W18" s="178"/>
      <c r="X18" s="178"/>
      <c r="Y18" s="178"/>
      <c r="Z18" s="178"/>
      <c r="AA18" s="178"/>
      <c r="AB18" s="178"/>
      <c r="AC18" s="178"/>
      <c r="AD18" s="178"/>
      <c r="AE18" s="178"/>
      <c r="AF18" s="178"/>
      <c r="AG18" s="179"/>
      <c r="AI18" s="24"/>
      <c r="AJ18" s="24"/>
      <c r="AK18" s="24"/>
      <c r="AL18" s="24"/>
      <c r="AM18" s="24"/>
      <c r="AN18" s="24"/>
    </row>
    <row r="19" spans="1:40" ht="18.75" customHeight="1" x14ac:dyDescent="0.45">
      <c r="A19" s="161"/>
      <c r="B19" s="162"/>
      <c r="C19" s="162"/>
      <c r="D19" s="162"/>
      <c r="E19" s="162"/>
      <c r="F19" s="162"/>
      <c r="G19" s="162"/>
      <c r="H19" s="197"/>
      <c r="I19" s="198"/>
      <c r="J19" s="198"/>
      <c r="K19" s="198"/>
      <c r="L19" s="198"/>
      <c r="M19" s="198"/>
      <c r="N19" s="198"/>
      <c r="O19" s="198"/>
      <c r="P19" s="198"/>
      <c r="Q19" s="198"/>
      <c r="R19" s="198"/>
      <c r="S19" s="198"/>
      <c r="T19" s="199"/>
      <c r="U19" s="161"/>
      <c r="V19" s="162"/>
      <c r="W19" s="162"/>
      <c r="X19" s="162"/>
      <c r="Y19" s="162"/>
      <c r="Z19" s="162"/>
      <c r="AA19" s="162"/>
      <c r="AB19" s="162"/>
      <c r="AC19" s="162"/>
      <c r="AD19" s="162"/>
      <c r="AE19" s="162"/>
      <c r="AF19" s="162"/>
      <c r="AG19" s="162"/>
    </row>
    <row r="20" spans="1:40" ht="17.100000000000001" customHeight="1" x14ac:dyDescent="0.45">
      <c r="A20" s="163" t="s">
        <v>16</v>
      </c>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row>
    <row r="21" spans="1:40" ht="18.75" customHeight="1" x14ac:dyDescent="0.45">
      <c r="A21" s="161"/>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row>
    <row r="22" spans="1:40" ht="18.75" customHeight="1" x14ac:dyDescent="0.45">
      <c r="A22" s="163" t="s">
        <v>13</v>
      </c>
      <c r="B22" s="164"/>
      <c r="C22" s="164"/>
      <c r="D22" s="164"/>
      <c r="E22" s="164"/>
      <c r="F22" s="164"/>
      <c r="G22" s="161"/>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row>
    <row r="23" spans="1:40" ht="17.100000000000001" customHeight="1" x14ac:dyDescent="0.45">
      <c r="A23" s="194" t="s">
        <v>17</v>
      </c>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6"/>
    </row>
    <row r="24" spans="1:40" ht="17.100000000000001" customHeight="1" x14ac:dyDescent="0.45">
      <c r="A24" s="163" t="s">
        <v>18</v>
      </c>
      <c r="B24" s="164"/>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row>
    <row r="25" spans="1:40" ht="17.100000000000001" customHeight="1" x14ac:dyDescent="0.45">
      <c r="A25" s="137" t="s">
        <v>19</v>
      </c>
      <c r="B25" s="138"/>
      <c r="C25" s="138"/>
      <c r="D25" s="138"/>
      <c r="E25" s="139"/>
      <c r="F25" s="137" t="s">
        <v>20</v>
      </c>
      <c r="G25" s="143"/>
      <c r="H25" s="143"/>
      <c r="I25" s="143"/>
      <c r="J25" s="143"/>
      <c r="K25" s="143"/>
      <c r="L25" s="143"/>
      <c r="M25" s="143"/>
      <c r="N25" s="143"/>
      <c r="O25" s="143"/>
      <c r="P25" s="143"/>
      <c r="Q25" s="143"/>
      <c r="R25" s="143"/>
      <c r="S25" s="144"/>
      <c r="T25" s="145" t="s">
        <v>21</v>
      </c>
      <c r="U25" s="138"/>
      <c r="V25" s="138"/>
      <c r="W25" s="138"/>
      <c r="X25" s="138"/>
      <c r="Y25" s="138"/>
      <c r="Z25" s="138"/>
      <c r="AA25" s="138"/>
      <c r="AB25" s="138"/>
      <c r="AC25" s="138"/>
      <c r="AD25" s="138"/>
      <c r="AE25" s="138"/>
      <c r="AF25" s="138"/>
      <c r="AG25" s="146"/>
    </row>
    <row r="26" spans="1:40" ht="18.75" customHeight="1" x14ac:dyDescent="0.45">
      <c r="A26" s="140"/>
      <c r="B26" s="141"/>
      <c r="C26" s="141"/>
      <c r="D26" s="141"/>
      <c r="E26" s="142"/>
      <c r="F26" s="169"/>
      <c r="G26" s="165"/>
      <c r="H26" s="165"/>
      <c r="I26" s="165"/>
      <c r="J26" s="165"/>
      <c r="K26" s="165"/>
      <c r="L26" s="165"/>
      <c r="M26" s="165"/>
      <c r="N26" s="165"/>
      <c r="O26" s="165"/>
      <c r="P26" s="165"/>
      <c r="Q26" s="165"/>
      <c r="R26" s="165"/>
      <c r="S26" s="170"/>
      <c r="T26" s="165"/>
      <c r="U26" s="165"/>
      <c r="V26" s="165"/>
      <c r="W26" s="165"/>
      <c r="X26" s="165"/>
      <c r="Y26" s="165"/>
      <c r="Z26" s="165"/>
      <c r="AA26" s="165"/>
      <c r="AB26" s="165"/>
      <c r="AC26" s="165"/>
      <c r="AD26" s="165"/>
      <c r="AE26" s="165"/>
      <c r="AF26" s="165"/>
      <c r="AG26" s="166"/>
    </row>
    <row r="27" spans="1:40" ht="18.75" customHeight="1" x14ac:dyDescent="0.45">
      <c r="A27" s="132"/>
      <c r="B27" s="133"/>
      <c r="C27" s="133"/>
      <c r="D27" s="133"/>
      <c r="E27" s="134"/>
      <c r="F27" s="135"/>
      <c r="G27" s="107"/>
      <c r="H27" s="107"/>
      <c r="I27" s="107"/>
      <c r="J27" s="107"/>
      <c r="K27" s="107"/>
      <c r="L27" s="107"/>
      <c r="M27" s="107"/>
      <c r="N27" s="107"/>
      <c r="O27" s="107"/>
      <c r="P27" s="107"/>
      <c r="Q27" s="107"/>
      <c r="R27" s="107"/>
      <c r="S27" s="136"/>
      <c r="T27" s="107"/>
      <c r="U27" s="107"/>
      <c r="V27" s="107"/>
      <c r="W27" s="107"/>
      <c r="X27" s="107"/>
      <c r="Y27" s="107"/>
      <c r="Z27" s="107"/>
      <c r="AA27" s="107"/>
      <c r="AB27" s="107"/>
      <c r="AC27" s="107"/>
      <c r="AD27" s="107"/>
      <c r="AE27" s="107"/>
      <c r="AF27" s="107"/>
      <c r="AG27" s="108"/>
    </row>
    <row r="28" spans="1:40" ht="18.75" customHeight="1" x14ac:dyDescent="0.45">
      <c r="A28" s="132"/>
      <c r="B28" s="133"/>
      <c r="C28" s="133"/>
      <c r="D28" s="133"/>
      <c r="E28" s="134"/>
      <c r="F28" s="135"/>
      <c r="G28" s="107"/>
      <c r="H28" s="107"/>
      <c r="I28" s="107"/>
      <c r="J28" s="107"/>
      <c r="K28" s="107"/>
      <c r="L28" s="107"/>
      <c r="M28" s="107"/>
      <c r="N28" s="107"/>
      <c r="O28" s="107"/>
      <c r="P28" s="107"/>
      <c r="Q28" s="107"/>
      <c r="R28" s="107"/>
      <c r="S28" s="136"/>
      <c r="T28" s="107"/>
      <c r="U28" s="107"/>
      <c r="V28" s="107"/>
      <c r="W28" s="107"/>
      <c r="X28" s="107"/>
      <c r="Y28" s="107"/>
      <c r="Z28" s="107"/>
      <c r="AA28" s="107"/>
      <c r="AB28" s="107"/>
      <c r="AC28" s="107"/>
      <c r="AD28" s="107"/>
      <c r="AE28" s="107"/>
      <c r="AF28" s="107"/>
      <c r="AG28" s="108"/>
    </row>
    <row r="29" spans="1:40" ht="18.75" customHeight="1" x14ac:dyDescent="0.45">
      <c r="A29" s="132"/>
      <c r="B29" s="133"/>
      <c r="C29" s="133"/>
      <c r="D29" s="133"/>
      <c r="E29" s="134"/>
      <c r="F29" s="135"/>
      <c r="G29" s="107"/>
      <c r="H29" s="107"/>
      <c r="I29" s="107"/>
      <c r="J29" s="107"/>
      <c r="K29" s="107"/>
      <c r="L29" s="107"/>
      <c r="M29" s="107"/>
      <c r="N29" s="107"/>
      <c r="O29" s="107"/>
      <c r="P29" s="107"/>
      <c r="Q29" s="107"/>
      <c r="R29" s="107"/>
      <c r="S29" s="136"/>
      <c r="T29" s="107"/>
      <c r="U29" s="107"/>
      <c r="V29" s="107"/>
      <c r="W29" s="107"/>
      <c r="X29" s="107"/>
      <c r="Y29" s="107"/>
      <c r="Z29" s="107"/>
      <c r="AA29" s="107"/>
      <c r="AB29" s="107"/>
      <c r="AC29" s="107"/>
      <c r="AD29" s="107"/>
      <c r="AE29" s="107"/>
      <c r="AF29" s="107"/>
      <c r="AG29" s="108"/>
    </row>
    <row r="30" spans="1:40" ht="18.75" customHeight="1" x14ac:dyDescent="0.45">
      <c r="A30" s="153"/>
      <c r="B30" s="154"/>
      <c r="C30" s="154"/>
      <c r="D30" s="154"/>
      <c r="E30" s="155"/>
      <c r="F30" s="130"/>
      <c r="G30" s="118"/>
      <c r="H30" s="118"/>
      <c r="I30" s="118"/>
      <c r="J30" s="118"/>
      <c r="K30" s="118"/>
      <c r="L30" s="118"/>
      <c r="M30" s="118"/>
      <c r="N30" s="118"/>
      <c r="O30" s="118"/>
      <c r="P30" s="118"/>
      <c r="Q30" s="118"/>
      <c r="R30" s="118"/>
      <c r="S30" s="131"/>
      <c r="T30" s="118"/>
      <c r="U30" s="118"/>
      <c r="V30" s="118"/>
      <c r="W30" s="118"/>
      <c r="X30" s="118"/>
      <c r="Y30" s="118"/>
      <c r="Z30" s="118"/>
      <c r="AA30" s="118"/>
      <c r="AB30" s="118"/>
      <c r="AC30" s="118"/>
      <c r="AD30" s="118"/>
      <c r="AE30" s="118"/>
      <c r="AF30" s="118"/>
      <c r="AG30" s="119"/>
    </row>
    <row r="31" spans="1:40" ht="17.100000000000001" customHeight="1" x14ac:dyDescent="0.45">
      <c r="A31" s="167" t="s">
        <v>22</v>
      </c>
      <c r="B31" s="168"/>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row>
    <row r="32" spans="1:40" ht="18.75" customHeight="1" x14ac:dyDescent="0.45">
      <c r="A32" s="104"/>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6"/>
    </row>
    <row r="33" spans="1:33" ht="18.75" customHeight="1" x14ac:dyDescent="0.45">
      <c r="A33" s="95"/>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7"/>
    </row>
    <row r="34" spans="1:33" ht="18.75" customHeight="1" x14ac:dyDescent="0.45">
      <c r="A34" s="95"/>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7"/>
    </row>
    <row r="35" spans="1:33" ht="18.75" customHeight="1" x14ac:dyDescent="0.45">
      <c r="A35" s="95"/>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7"/>
    </row>
    <row r="36" spans="1:33" ht="18.75" customHeight="1" x14ac:dyDescent="0.45">
      <c r="A36" s="95"/>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7"/>
    </row>
    <row r="37" spans="1:33" ht="17.100000000000001" customHeight="1" x14ac:dyDescent="0.45">
      <c r="A37" s="159" t="s">
        <v>23</v>
      </c>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row>
    <row r="38" spans="1:33" ht="17.100000000000001" customHeight="1" x14ac:dyDescent="0.45">
      <c r="A38" s="156" t="s">
        <v>356</v>
      </c>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row>
    <row r="39" spans="1:33" ht="18.75" customHeight="1" x14ac:dyDescent="0.45">
      <c r="A39" s="158"/>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row>
    <row r="40" spans="1:33" ht="18.75" customHeight="1" x14ac:dyDescent="0.45">
      <c r="A40" s="95"/>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7"/>
    </row>
    <row r="41" spans="1:33" ht="18.75" customHeight="1" x14ac:dyDescent="0.45">
      <c r="A41" s="95"/>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7"/>
    </row>
    <row r="42" spans="1:33" ht="18.75" customHeight="1" x14ac:dyDescent="0.45">
      <c r="A42" s="98"/>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100"/>
    </row>
    <row r="43" spans="1:33" ht="15" customHeight="1" x14ac:dyDescent="0.45">
      <c r="A43"/>
      <c r="B43"/>
      <c r="C43"/>
      <c r="D43"/>
      <c r="E43"/>
      <c r="F43"/>
      <c r="G43"/>
      <c r="H43"/>
      <c r="I43"/>
      <c r="J43"/>
      <c r="K43"/>
      <c r="L43"/>
      <c r="M43"/>
      <c r="N43"/>
      <c r="O43"/>
      <c r="P43"/>
      <c r="Q43"/>
      <c r="R43"/>
      <c r="S43"/>
      <c r="T43"/>
      <c r="U43"/>
      <c r="V43"/>
      <c r="W43"/>
      <c r="X43"/>
      <c r="Y43"/>
      <c r="Z43"/>
      <c r="AA43"/>
      <c r="AB43"/>
      <c r="AC43"/>
      <c r="AD43"/>
      <c r="AE43"/>
      <c r="AF43"/>
      <c r="AG43"/>
    </row>
    <row r="44" spans="1:33" ht="15" customHeight="1" x14ac:dyDescent="0.45">
      <c r="A44"/>
      <c r="B44"/>
      <c r="C44"/>
      <c r="D44"/>
      <c r="E44"/>
      <c r="F44"/>
      <c r="G44"/>
      <c r="H44"/>
      <c r="I44"/>
      <c r="J44"/>
      <c r="K44"/>
      <c r="L44"/>
      <c r="M44"/>
      <c r="N44"/>
      <c r="O44"/>
      <c r="P44"/>
      <c r="Q44"/>
      <c r="R44"/>
      <c r="S44"/>
      <c r="T44"/>
      <c r="U44"/>
      <c r="V44"/>
      <c r="W44"/>
      <c r="X44"/>
      <c r="Y44"/>
      <c r="Z44"/>
      <c r="AA44"/>
      <c r="AB44"/>
      <c r="AC44"/>
      <c r="AD44"/>
      <c r="AE44"/>
      <c r="AF44"/>
      <c r="AG44"/>
    </row>
    <row r="45" spans="1:33" ht="15" customHeight="1" x14ac:dyDescent="0.45">
      <c r="A45"/>
      <c r="B45"/>
      <c r="C45"/>
      <c r="D45"/>
      <c r="E45"/>
      <c r="F45"/>
      <c r="G45"/>
      <c r="H45"/>
      <c r="I45"/>
      <c r="J45"/>
      <c r="K45"/>
      <c r="L45"/>
      <c r="M45"/>
      <c r="N45"/>
      <c r="O45"/>
      <c r="P45"/>
      <c r="Q45"/>
      <c r="R45"/>
      <c r="S45"/>
      <c r="T45"/>
      <c r="U45"/>
      <c r="V45"/>
      <c r="W45"/>
      <c r="X45"/>
      <c r="Y45"/>
      <c r="Z45"/>
      <c r="AA45"/>
      <c r="AB45"/>
      <c r="AC45"/>
      <c r="AD45"/>
      <c r="AE45"/>
      <c r="AF45"/>
      <c r="AG45"/>
    </row>
  </sheetData>
  <sheetProtection sheet="1" formatRows="0" insertRows="0" deleteRows="0"/>
  <mergeCells count="77">
    <mergeCell ref="A11:G11"/>
    <mergeCell ref="H11:T11"/>
    <mergeCell ref="U11:AB11"/>
    <mergeCell ref="AC11:AG11"/>
    <mergeCell ref="AI12:AN12"/>
    <mergeCell ref="O13:AG13"/>
    <mergeCell ref="A12:G12"/>
    <mergeCell ref="U12:AB12"/>
    <mergeCell ref="H12:T12"/>
    <mergeCell ref="A13:N13"/>
    <mergeCell ref="H18:T18"/>
    <mergeCell ref="A20:AG20"/>
    <mergeCell ref="A19:G19"/>
    <mergeCell ref="A23:AG23"/>
    <mergeCell ref="H19:T19"/>
    <mergeCell ref="U19:AG19"/>
    <mergeCell ref="U17:AG18"/>
    <mergeCell ref="A1:AG1"/>
    <mergeCell ref="A2:AG2"/>
    <mergeCell ref="A3:AG3"/>
    <mergeCell ref="A4:AG4"/>
    <mergeCell ref="A18:G18"/>
    <mergeCell ref="A15:F15"/>
    <mergeCell ref="G15:AG15"/>
    <mergeCell ref="A16:AG16"/>
    <mergeCell ref="A17:T17"/>
    <mergeCell ref="AC12:AG12"/>
    <mergeCell ref="A5:I5"/>
    <mergeCell ref="J5:AG5"/>
    <mergeCell ref="A9:AG9"/>
    <mergeCell ref="A10:T10"/>
    <mergeCell ref="AC10:AG10"/>
    <mergeCell ref="U10:AB10"/>
    <mergeCell ref="A38:AG38"/>
    <mergeCell ref="A39:AG39"/>
    <mergeCell ref="A37:AG37"/>
    <mergeCell ref="A21:AG21"/>
    <mergeCell ref="A22:F22"/>
    <mergeCell ref="G22:AG22"/>
    <mergeCell ref="T26:AG26"/>
    <mergeCell ref="F28:S28"/>
    <mergeCell ref="F27:S27"/>
    <mergeCell ref="A31:AG31"/>
    <mergeCell ref="F26:S26"/>
    <mergeCell ref="A24:AG24"/>
    <mergeCell ref="A6:I7"/>
    <mergeCell ref="J6:AG7"/>
    <mergeCell ref="A14:N14"/>
    <mergeCell ref="O14:AG14"/>
    <mergeCell ref="F30:S30"/>
    <mergeCell ref="A29:E29"/>
    <mergeCell ref="F29:S29"/>
    <mergeCell ref="A25:E25"/>
    <mergeCell ref="A26:E26"/>
    <mergeCell ref="A27:E27"/>
    <mergeCell ref="A28:E28"/>
    <mergeCell ref="F25:S25"/>
    <mergeCell ref="T25:AG25"/>
    <mergeCell ref="A8:I8"/>
    <mergeCell ref="J8:AG8"/>
    <mergeCell ref="A30:E30"/>
    <mergeCell ref="A41:AG41"/>
    <mergeCell ref="A42:AG42"/>
    <mergeCell ref="AI13:AN13"/>
    <mergeCell ref="A32:AG32"/>
    <mergeCell ref="A33:AG33"/>
    <mergeCell ref="A34:AG34"/>
    <mergeCell ref="A35:AG35"/>
    <mergeCell ref="A36:AG36"/>
    <mergeCell ref="T27:AG27"/>
    <mergeCell ref="AI14:AN15"/>
    <mergeCell ref="AI16:AN16"/>
    <mergeCell ref="AI17:AN17"/>
    <mergeCell ref="A40:AG40"/>
    <mergeCell ref="T28:AG28"/>
    <mergeCell ref="T29:AG29"/>
    <mergeCell ref="T30:AG30"/>
  </mergeCells>
  <phoneticPr fontId="1"/>
  <dataValidations count="5">
    <dataValidation type="list" allowBlank="1" showInputMessage="1" showErrorMessage="1" sqref="O14:AG14" xr:uid="{00000000-0002-0000-0000-000000000000}">
      <formula1>nation</formula1>
    </dataValidation>
    <dataValidation type="list" allowBlank="1" showInputMessage="1" showErrorMessage="1" sqref="J5:AG5" xr:uid="{00000000-0002-0000-0000-000001000000}">
      <formula1>country</formula1>
    </dataValidation>
    <dataValidation type="list" allowBlank="1" showInputMessage="1" showErrorMessage="1" sqref="J6:AG7" xr:uid="{00000000-0002-0000-0000-000002000000}">
      <formula1>INDIRECT(SUBSTITUTE($J$5," ","_"))</formula1>
    </dataValidation>
    <dataValidation type="list" allowBlank="1" showInputMessage="1" showErrorMessage="1" sqref="AC12:AG12" xr:uid="{00000000-0002-0000-0000-000003000000}">
      <formula1>gender</formula1>
    </dataValidation>
    <dataValidation type="list" allowBlank="1" showInputMessage="1" showErrorMessage="1" sqref="A14:N14" xr:uid="{00000000-0002-0000-0000-000004000000}">
      <formula1>status</formula1>
    </dataValidation>
  </dataValidations>
  <pageMargins left="0.7" right="0.7" top="0.75" bottom="0.75" header="0.3" footer="0.3"/>
  <pageSetup paperSize="9" scale="96" orientation="portrait" r:id="rId1"/>
  <rowBreaks count="1" manualBreakCount="1">
    <brk id="42"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1"/>
  <sheetViews>
    <sheetView zoomScaleNormal="100" workbookViewId="0">
      <selection activeCell="D3" sqref="D3:E6"/>
    </sheetView>
  </sheetViews>
  <sheetFormatPr defaultColWidth="9" defaultRowHeight="12.6" x14ac:dyDescent="0.45"/>
  <cols>
    <col min="1" max="33" width="2.3984375" style="1" customWidth="1"/>
    <col min="34" max="35" width="9" style="1"/>
    <col min="36" max="36" width="9" style="1" customWidth="1"/>
    <col min="37" max="38" width="9" style="1" hidden="1" customWidth="1"/>
    <col min="39" max="39" width="59.5" style="1" hidden="1" customWidth="1"/>
    <col min="40" max="16384" width="9" style="1"/>
  </cols>
  <sheetData>
    <row r="1" spans="1:41" ht="14.1" customHeight="1" x14ac:dyDescent="0.45">
      <c r="A1" s="246" t="s">
        <v>299</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M1" s="1" t="s">
        <v>319</v>
      </c>
    </row>
    <row r="2" spans="1:41" ht="12.9" customHeight="1" x14ac:dyDescent="0.45">
      <c r="A2" s="224" t="s">
        <v>300</v>
      </c>
      <c r="B2" s="224"/>
      <c r="C2" s="224"/>
      <c r="D2" s="224" t="s">
        <v>301</v>
      </c>
      <c r="E2" s="224"/>
      <c r="F2" s="224" t="s">
        <v>308</v>
      </c>
      <c r="G2" s="224"/>
      <c r="H2" s="224"/>
      <c r="I2" s="224"/>
      <c r="J2" s="224"/>
      <c r="K2" s="224"/>
      <c r="L2" s="224"/>
      <c r="M2" s="224"/>
      <c r="N2" s="224"/>
      <c r="O2" s="224"/>
      <c r="P2" s="224"/>
      <c r="Q2" s="224"/>
      <c r="R2" s="224"/>
      <c r="S2" s="224"/>
      <c r="T2" s="224"/>
      <c r="U2" s="224"/>
      <c r="V2" s="224"/>
      <c r="W2" s="224"/>
      <c r="X2" s="224" t="s">
        <v>302</v>
      </c>
      <c r="Y2" s="224"/>
      <c r="Z2" s="224"/>
      <c r="AA2" s="224"/>
      <c r="AB2" s="224"/>
      <c r="AC2" s="224"/>
      <c r="AD2" s="224"/>
      <c r="AE2" s="224"/>
      <c r="AF2" s="224"/>
      <c r="AG2" s="224"/>
    </row>
    <row r="3" spans="1:41" ht="21" customHeight="1" x14ac:dyDescent="0.45">
      <c r="A3" s="224">
        <v>1</v>
      </c>
      <c r="B3" s="224"/>
      <c r="C3" s="224"/>
      <c r="D3" s="225"/>
      <c r="E3" s="225"/>
      <c r="F3" s="226" t="str">
        <f>IF(Topic1="","",IF(ISERROR(VLOOKUP(Topic1, Topic!$A$3:$J$102, 2,0)&amp;""),$AM$1, VLOOKUP(Topic1, Topic!$A$3:$J$102, 2,0)))</f>
        <v/>
      </c>
      <c r="G3" s="226"/>
      <c r="H3" s="226"/>
      <c r="I3" s="226"/>
      <c r="J3" s="226"/>
      <c r="K3" s="226"/>
      <c r="L3" s="226"/>
      <c r="M3" s="226"/>
      <c r="N3" s="226"/>
      <c r="O3" s="226"/>
      <c r="P3" s="226"/>
      <c r="Q3" s="226"/>
      <c r="R3" s="226"/>
      <c r="S3" s="226"/>
      <c r="T3" s="226"/>
      <c r="U3" s="226"/>
      <c r="V3" s="226"/>
      <c r="W3" s="226"/>
      <c r="X3" s="240" t="str">
        <f>IF(Topic1="","",IF(ISERROR(VLOOKUP(Topic1,Topic!$A$3:$J$102,6,0)&amp;""),"",VLOOKUP(Topic1,Topic!$A$3:$J$102,6,0)))</f>
        <v/>
      </c>
      <c r="Y3" s="241"/>
      <c r="Z3" s="241"/>
      <c r="AA3" s="241"/>
      <c r="AB3" s="241"/>
      <c r="AC3" s="241"/>
      <c r="AD3" s="241"/>
      <c r="AE3" s="241"/>
      <c r="AF3" s="241"/>
      <c r="AG3" s="242"/>
    </row>
    <row r="4" spans="1:41" ht="24" customHeight="1" x14ac:dyDescent="0.45">
      <c r="A4" s="224"/>
      <c r="B4" s="224"/>
      <c r="C4" s="224"/>
      <c r="D4" s="225"/>
      <c r="E4" s="225"/>
      <c r="F4" s="230" t="str">
        <f>IF(Topic1="","",IF(ISERROR(VLOOKUP(Topic1,Topic!$A$3:$J$102,3,0)&amp;""),$AM$1,VLOOKUP(Topic1,Topic!$A$3:$J$102,3,0)))</f>
        <v/>
      </c>
      <c r="G4" s="230"/>
      <c r="H4" s="230"/>
      <c r="I4" s="230"/>
      <c r="J4" s="230"/>
      <c r="K4" s="230"/>
      <c r="L4" s="230"/>
      <c r="M4" s="230"/>
      <c r="N4" s="230"/>
      <c r="O4" s="230"/>
      <c r="P4" s="230"/>
      <c r="Q4" s="230"/>
      <c r="R4" s="230"/>
      <c r="S4" s="230"/>
      <c r="T4" s="230"/>
      <c r="U4" s="230"/>
      <c r="V4" s="230"/>
      <c r="W4" s="230"/>
      <c r="X4" s="243"/>
      <c r="Y4" s="244"/>
      <c r="Z4" s="244"/>
      <c r="AA4" s="244"/>
      <c r="AB4" s="244"/>
      <c r="AC4" s="244"/>
      <c r="AD4" s="244"/>
      <c r="AE4" s="244"/>
      <c r="AF4" s="244"/>
      <c r="AG4" s="245"/>
    </row>
    <row r="5" spans="1:41" ht="24" customHeight="1" x14ac:dyDescent="0.45">
      <c r="A5" s="224"/>
      <c r="B5" s="224"/>
      <c r="C5" s="224"/>
      <c r="D5" s="225"/>
      <c r="E5" s="225"/>
      <c r="F5" s="230"/>
      <c r="G5" s="230"/>
      <c r="H5" s="230"/>
      <c r="I5" s="230"/>
      <c r="J5" s="230"/>
      <c r="K5" s="230"/>
      <c r="L5" s="230"/>
      <c r="M5" s="230"/>
      <c r="N5" s="230"/>
      <c r="O5" s="230"/>
      <c r="P5" s="230"/>
      <c r="Q5" s="230"/>
      <c r="R5" s="230"/>
      <c r="S5" s="230"/>
      <c r="T5" s="230"/>
      <c r="U5" s="230"/>
      <c r="V5" s="230"/>
      <c r="W5" s="230"/>
      <c r="X5" s="231" t="str">
        <f>IF(Topic1="","",IF(ISERROR(VLOOKUP(Topic1,Topic!$A$3:$J$102,5,0)&amp;""),"",VLOOKUP(Topic1,Topic!$A$3:$J$102,5,0)))</f>
        <v/>
      </c>
      <c r="Y5" s="232"/>
      <c r="Z5" s="232"/>
      <c r="AA5" s="232"/>
      <c r="AB5" s="232"/>
      <c r="AC5" s="232"/>
      <c r="AD5" s="232"/>
      <c r="AE5" s="232"/>
      <c r="AF5" s="232"/>
      <c r="AG5" s="232"/>
      <c r="AJ5"/>
      <c r="AK5"/>
      <c r="AL5"/>
      <c r="AM5"/>
      <c r="AN5"/>
      <c r="AO5"/>
    </row>
    <row r="6" spans="1:41" ht="24" customHeight="1" x14ac:dyDescent="0.45">
      <c r="A6" s="224"/>
      <c r="B6" s="224"/>
      <c r="C6" s="224"/>
      <c r="D6" s="225"/>
      <c r="E6" s="225"/>
      <c r="F6" s="230"/>
      <c r="G6" s="230"/>
      <c r="H6" s="230"/>
      <c r="I6" s="230"/>
      <c r="J6" s="230"/>
      <c r="K6" s="230"/>
      <c r="L6" s="230"/>
      <c r="M6" s="230"/>
      <c r="N6" s="230"/>
      <c r="O6" s="230"/>
      <c r="P6" s="230"/>
      <c r="Q6" s="230"/>
      <c r="R6" s="230"/>
      <c r="S6" s="230"/>
      <c r="T6" s="230"/>
      <c r="U6" s="230"/>
      <c r="V6" s="230"/>
      <c r="W6" s="230"/>
      <c r="X6" s="233"/>
      <c r="Y6" s="233"/>
      <c r="Z6" s="233"/>
      <c r="AA6" s="233"/>
      <c r="AB6" s="233"/>
      <c r="AC6" s="233"/>
      <c r="AD6" s="233"/>
      <c r="AE6" s="233"/>
      <c r="AF6" s="233"/>
      <c r="AG6" s="233"/>
      <c r="AJ6"/>
      <c r="AK6"/>
      <c r="AL6"/>
      <c r="AM6"/>
      <c r="AN6"/>
      <c r="AO6"/>
    </row>
    <row r="7" spans="1:41" ht="21" customHeight="1" x14ac:dyDescent="0.45">
      <c r="A7" s="224">
        <v>2</v>
      </c>
      <c r="B7" s="224"/>
      <c r="C7" s="224"/>
      <c r="D7" s="225"/>
      <c r="E7" s="225"/>
      <c r="F7" s="226" t="str">
        <f>IF(Topic2="","",IF(ISERROR(VLOOKUP(Topic2,topic[],2,0)&amp;""),$AM$1,VLOOKUP(Topic2,topic[],2,0)))</f>
        <v/>
      </c>
      <c r="G7" s="226"/>
      <c r="H7" s="226"/>
      <c r="I7" s="226"/>
      <c r="J7" s="226"/>
      <c r="K7" s="226"/>
      <c r="L7" s="226"/>
      <c r="M7" s="226"/>
      <c r="N7" s="226"/>
      <c r="O7" s="226"/>
      <c r="P7" s="226"/>
      <c r="Q7" s="226"/>
      <c r="R7" s="226"/>
      <c r="S7" s="226"/>
      <c r="T7" s="226"/>
      <c r="U7" s="226"/>
      <c r="V7" s="226"/>
      <c r="W7" s="226"/>
      <c r="X7" s="234" t="str">
        <f>IF(Topic2="","",IF(ISERROR(VLOOKUP(Topic2,Topic!$A$3:$J$102,6,0)&amp;""),"",VLOOKUP(Topic2,Topic!$A$3:$J$102,6,0)))</f>
        <v/>
      </c>
      <c r="Y7" s="235"/>
      <c r="Z7" s="235"/>
      <c r="AA7" s="235"/>
      <c r="AB7" s="235"/>
      <c r="AC7" s="235"/>
      <c r="AD7" s="235"/>
      <c r="AE7" s="235"/>
      <c r="AF7" s="235"/>
      <c r="AG7" s="235"/>
      <c r="AJ7"/>
      <c r="AK7"/>
      <c r="AL7"/>
      <c r="AM7"/>
      <c r="AN7"/>
      <c r="AO7"/>
    </row>
    <row r="8" spans="1:41" ht="24" customHeight="1" x14ac:dyDescent="0.45">
      <c r="A8" s="224"/>
      <c r="B8" s="224"/>
      <c r="C8" s="224"/>
      <c r="D8" s="225"/>
      <c r="E8" s="225"/>
      <c r="F8" s="230" t="str">
        <f>IF(Topic2="","",IF(ISERROR(VLOOKUP(Topic2,Topic!$A$3:$J$102,3,0)&amp;""),$AM$1,VLOOKUP(Topic2,Topic!$A$3:$J$102,3,0)))</f>
        <v/>
      </c>
      <c r="G8" s="230"/>
      <c r="H8" s="230"/>
      <c r="I8" s="230"/>
      <c r="J8" s="230"/>
      <c r="K8" s="230"/>
      <c r="L8" s="230"/>
      <c r="M8" s="230"/>
      <c r="N8" s="230"/>
      <c r="O8" s="230"/>
      <c r="P8" s="230"/>
      <c r="Q8" s="230"/>
      <c r="R8" s="230"/>
      <c r="S8" s="230"/>
      <c r="T8" s="230"/>
      <c r="U8" s="230"/>
      <c r="V8" s="230"/>
      <c r="W8" s="230"/>
      <c r="X8" s="236"/>
      <c r="Y8" s="236"/>
      <c r="Z8" s="236"/>
      <c r="AA8" s="236"/>
      <c r="AB8" s="236"/>
      <c r="AC8" s="236"/>
      <c r="AD8" s="236"/>
      <c r="AE8" s="236"/>
      <c r="AF8" s="236"/>
      <c r="AG8" s="236"/>
    </row>
    <row r="9" spans="1:41" ht="24" customHeight="1" x14ac:dyDescent="0.45">
      <c r="A9" s="224"/>
      <c r="B9" s="224"/>
      <c r="C9" s="224"/>
      <c r="D9" s="225"/>
      <c r="E9" s="225"/>
      <c r="F9" s="230"/>
      <c r="G9" s="230"/>
      <c r="H9" s="230"/>
      <c r="I9" s="230"/>
      <c r="J9" s="230"/>
      <c r="K9" s="230"/>
      <c r="L9" s="230"/>
      <c r="M9" s="230"/>
      <c r="N9" s="230"/>
      <c r="O9" s="230"/>
      <c r="P9" s="230"/>
      <c r="Q9" s="230"/>
      <c r="R9" s="230"/>
      <c r="S9" s="230"/>
      <c r="T9" s="230"/>
      <c r="U9" s="230"/>
      <c r="V9" s="230"/>
      <c r="W9" s="230"/>
      <c r="X9" s="237" t="str">
        <f>IF(Topic2="","",IF(ISERROR(VLOOKUP(Topic2,Topic!$A$3:$J$102,5,0)&amp;""),"",VLOOKUP(Topic2,Topic!$A$3:$J$102,5,0)))</f>
        <v/>
      </c>
      <c r="Y9" s="238"/>
      <c r="Z9" s="238"/>
      <c r="AA9" s="238"/>
      <c r="AB9" s="238"/>
      <c r="AC9" s="238"/>
      <c r="AD9" s="238"/>
      <c r="AE9" s="238"/>
      <c r="AF9" s="238"/>
      <c r="AG9" s="238"/>
      <c r="AL9"/>
      <c r="AM9"/>
    </row>
    <row r="10" spans="1:41" ht="24" customHeight="1" x14ac:dyDescent="0.45">
      <c r="A10" s="224"/>
      <c r="B10" s="224"/>
      <c r="C10" s="224"/>
      <c r="D10" s="225"/>
      <c r="E10" s="225"/>
      <c r="F10" s="230"/>
      <c r="G10" s="230"/>
      <c r="H10" s="230"/>
      <c r="I10" s="230"/>
      <c r="J10" s="230"/>
      <c r="K10" s="230"/>
      <c r="L10" s="230"/>
      <c r="M10" s="230"/>
      <c r="N10" s="230"/>
      <c r="O10" s="230"/>
      <c r="P10" s="230"/>
      <c r="Q10" s="230"/>
      <c r="R10" s="230"/>
      <c r="S10" s="230"/>
      <c r="T10" s="230"/>
      <c r="U10" s="230"/>
      <c r="V10" s="230"/>
      <c r="W10" s="230"/>
      <c r="X10" s="239"/>
      <c r="Y10" s="239"/>
      <c r="Z10" s="239"/>
      <c r="AA10" s="239"/>
      <c r="AB10" s="239"/>
      <c r="AC10" s="239"/>
      <c r="AD10" s="239"/>
      <c r="AE10" s="239"/>
      <c r="AF10" s="239"/>
      <c r="AG10" s="239"/>
      <c r="AK10" s="3" t="s">
        <v>320</v>
      </c>
      <c r="AL10" s="2" t="s">
        <v>328</v>
      </c>
      <c r="AM10" s="3" t="s">
        <v>321</v>
      </c>
    </row>
    <row r="11" spans="1:41" ht="21" customHeight="1" x14ac:dyDescent="0.45">
      <c r="A11" s="224">
        <v>3</v>
      </c>
      <c r="B11" s="224"/>
      <c r="C11" s="224"/>
      <c r="D11" s="225"/>
      <c r="E11" s="225"/>
      <c r="F11" s="226" t="str">
        <f>IF(Topic3="","",IF(ISERROR(VLOOKUP(Topic3,Topic!$A$3:$J$102,2,0)&amp;""),$AM$1,VLOOKUP(Topic3,Topic!$A$3:$J$102,2,0)))</f>
        <v/>
      </c>
      <c r="G11" s="226"/>
      <c r="H11" s="226"/>
      <c r="I11" s="226"/>
      <c r="J11" s="226"/>
      <c r="K11" s="226"/>
      <c r="L11" s="226"/>
      <c r="M11" s="226"/>
      <c r="N11" s="226"/>
      <c r="O11" s="226"/>
      <c r="P11" s="226"/>
      <c r="Q11" s="226"/>
      <c r="R11" s="226"/>
      <c r="S11" s="226"/>
      <c r="T11" s="226"/>
      <c r="U11" s="226"/>
      <c r="V11" s="226"/>
      <c r="W11" s="226"/>
      <c r="X11" s="227" t="str">
        <f>IF(Topic3="","",IF(ISERROR(VLOOKUP(Topic3,Topic!$A$3:$J$102,6,0)&amp;""),"",VLOOKUP(Topic3,Topic!$A$3:$J$102,6,0)))</f>
        <v/>
      </c>
      <c r="Y11" s="228"/>
      <c r="Z11" s="228"/>
      <c r="AA11" s="228"/>
      <c r="AB11" s="228"/>
      <c r="AC11" s="228"/>
      <c r="AD11" s="228"/>
      <c r="AE11" s="228"/>
      <c r="AF11" s="228"/>
      <c r="AG11" s="228"/>
      <c r="AK11" s="14" t="s">
        <v>324</v>
      </c>
      <c r="AL11" s="13">
        <f>IF(OR($E$17="",$Q$17=""),1,"")</f>
        <v>1</v>
      </c>
      <c r="AM11" s="14" t="s">
        <v>322</v>
      </c>
    </row>
    <row r="12" spans="1:41" ht="24" customHeight="1" x14ac:dyDescent="0.45">
      <c r="A12" s="224"/>
      <c r="B12" s="224"/>
      <c r="C12" s="224"/>
      <c r="D12" s="225"/>
      <c r="E12" s="225"/>
      <c r="F12" s="230" t="str">
        <f>IF(Topic3="","",IF(ISERROR(VLOOKUP(Topic3,Topic!$A$3:$J$102,3,0)&amp;""),$AM$1,VLOOKUP(Topic3,Topic!$A$3:$J$102,3,0)))</f>
        <v/>
      </c>
      <c r="G12" s="230"/>
      <c r="H12" s="230"/>
      <c r="I12" s="230"/>
      <c r="J12" s="230"/>
      <c r="K12" s="230"/>
      <c r="L12" s="230"/>
      <c r="M12" s="230"/>
      <c r="N12" s="230"/>
      <c r="O12" s="230"/>
      <c r="P12" s="230"/>
      <c r="Q12" s="230"/>
      <c r="R12" s="230"/>
      <c r="S12" s="230"/>
      <c r="T12" s="230"/>
      <c r="U12" s="230"/>
      <c r="V12" s="230"/>
      <c r="W12" s="230"/>
      <c r="X12" s="229"/>
      <c r="Y12" s="229"/>
      <c r="Z12" s="229"/>
      <c r="AA12" s="229"/>
      <c r="AB12" s="229"/>
      <c r="AC12" s="229"/>
      <c r="AD12" s="229"/>
      <c r="AE12" s="229"/>
      <c r="AF12" s="229"/>
      <c r="AG12" s="229"/>
      <c r="AK12" s="14" t="s">
        <v>327</v>
      </c>
      <c r="AL12" s="13" t="str">
        <f>IF(ISERROR(Duration),1,IF(AND($E$17&lt;&gt;"",$Q$17&lt;&gt;"",N(Duration)&lt;0),1,""))</f>
        <v/>
      </c>
      <c r="AM12" s="14" t="s">
        <v>455</v>
      </c>
    </row>
    <row r="13" spans="1:41" ht="24" customHeight="1" x14ac:dyDescent="0.45">
      <c r="A13" s="224"/>
      <c r="B13" s="224"/>
      <c r="C13" s="224"/>
      <c r="D13" s="225"/>
      <c r="E13" s="225"/>
      <c r="F13" s="230"/>
      <c r="G13" s="230"/>
      <c r="H13" s="230"/>
      <c r="I13" s="230"/>
      <c r="J13" s="230"/>
      <c r="K13" s="230"/>
      <c r="L13" s="230"/>
      <c r="M13" s="230"/>
      <c r="N13" s="230"/>
      <c r="O13" s="230"/>
      <c r="P13" s="230"/>
      <c r="Q13" s="230"/>
      <c r="R13" s="230"/>
      <c r="S13" s="230"/>
      <c r="T13" s="230"/>
      <c r="U13" s="230"/>
      <c r="V13" s="230"/>
      <c r="W13" s="230"/>
      <c r="X13" s="231" t="str">
        <f>IF(Topic3="","",IF(ISERROR(VLOOKUP(Topic3,Topic!$A$3:$J$102,5,0)&amp;""),"",VLOOKUP(Topic3,Topic!$A$3:$J$102,5,0)))</f>
        <v/>
      </c>
      <c r="Y13" s="232"/>
      <c r="Z13" s="232"/>
      <c r="AA13" s="232"/>
      <c r="AB13" s="232"/>
      <c r="AC13" s="232"/>
      <c r="AD13" s="232"/>
      <c r="AE13" s="232"/>
      <c r="AF13" s="232"/>
      <c r="AG13" s="232"/>
      <c r="AK13" s="14" t="s">
        <v>325</v>
      </c>
      <c r="AL13" s="13" t="str">
        <f>IF(ISERROR(Duration),"",IF(N($AB$17)&gt;=180,1,""))</f>
        <v/>
      </c>
      <c r="AM13" s="14" t="s">
        <v>456</v>
      </c>
    </row>
    <row r="14" spans="1:41" ht="24" customHeight="1" x14ac:dyDescent="0.45">
      <c r="A14" s="224"/>
      <c r="B14" s="224"/>
      <c r="C14" s="224"/>
      <c r="D14" s="225"/>
      <c r="E14" s="225"/>
      <c r="F14" s="230"/>
      <c r="G14" s="230"/>
      <c r="H14" s="230"/>
      <c r="I14" s="230"/>
      <c r="J14" s="230"/>
      <c r="K14" s="230"/>
      <c r="L14" s="230"/>
      <c r="M14" s="230"/>
      <c r="N14" s="230"/>
      <c r="O14" s="230"/>
      <c r="P14" s="230"/>
      <c r="Q14" s="230"/>
      <c r="R14" s="230"/>
      <c r="S14" s="230"/>
      <c r="T14" s="230"/>
      <c r="U14" s="230"/>
      <c r="V14" s="230"/>
      <c r="W14" s="230"/>
      <c r="X14" s="233"/>
      <c r="Y14" s="233"/>
      <c r="Z14" s="233"/>
      <c r="AA14" s="233"/>
      <c r="AB14" s="233"/>
      <c r="AC14" s="233"/>
      <c r="AD14" s="233"/>
      <c r="AE14" s="233"/>
      <c r="AF14" s="233"/>
      <c r="AG14" s="233"/>
      <c r="AK14" s="13" t="s">
        <v>326</v>
      </c>
      <c r="AL14" s="13" t="str">
        <f>IF(ISERROR(Duration),"",IF(AND(N($AB$17)&lt;60,N($AB$17)&gt;=1),1,""))</f>
        <v/>
      </c>
      <c r="AM14" s="13" t="s">
        <v>323</v>
      </c>
    </row>
    <row r="15" spans="1:41" ht="14.1" customHeight="1" x14ac:dyDescent="0.45">
      <c r="A15" s="213" t="s">
        <v>303</v>
      </c>
      <c r="B15" s="213"/>
      <c r="C15" s="213"/>
      <c r="D15" s="213"/>
      <c r="E15" s="214"/>
      <c r="F15" s="215" t="str">
        <f>IF($AL$11=1,blank,IF($AL$12=1,error,IF($AL$13=1,over,IF($AL$14=1,less,""))))</f>
        <v>Error: Please do not leave [From] and/or [To] blank.</v>
      </c>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row>
    <row r="16" spans="1:41" ht="12.9" customHeight="1" x14ac:dyDescent="0.45">
      <c r="A16" s="217" t="s">
        <v>454</v>
      </c>
      <c r="B16" s="217"/>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J16"/>
      <c r="AK16"/>
      <c r="AL16"/>
      <c r="AM16"/>
    </row>
    <row r="17" spans="1:39" ht="18" customHeight="1" x14ac:dyDescent="0.45">
      <c r="A17" s="218" t="s">
        <v>304</v>
      </c>
      <c r="B17" s="218"/>
      <c r="C17" s="218"/>
      <c r="D17" s="218"/>
      <c r="E17" s="220"/>
      <c r="F17" s="220"/>
      <c r="G17" s="220"/>
      <c r="H17" s="220"/>
      <c r="I17" s="220"/>
      <c r="J17" s="220"/>
      <c r="K17" s="220"/>
      <c r="L17" s="220"/>
      <c r="M17" s="218" t="s">
        <v>305</v>
      </c>
      <c r="N17" s="218"/>
      <c r="O17" s="218"/>
      <c r="P17" s="218"/>
      <c r="Q17" s="220"/>
      <c r="R17" s="220"/>
      <c r="S17" s="220"/>
      <c r="T17" s="220"/>
      <c r="U17" s="220"/>
      <c r="V17" s="220"/>
      <c r="W17" s="220"/>
      <c r="X17" s="220"/>
      <c r="Y17" s="218" t="s">
        <v>306</v>
      </c>
      <c r="Z17" s="218"/>
      <c r="AA17" s="218"/>
      <c r="AB17" s="221" t="str">
        <f>(IF(OR($E$17="",$Q$17=""),"",N($Q$17-$E$17+1)))</f>
        <v/>
      </c>
      <c r="AC17" s="221"/>
      <c r="AD17" s="221"/>
      <c r="AE17" s="221"/>
      <c r="AF17" s="221"/>
      <c r="AG17" s="221"/>
      <c r="AJ17"/>
      <c r="AK17"/>
      <c r="AL17"/>
      <c r="AM17"/>
    </row>
    <row r="18" spans="1:39" ht="15" customHeight="1" x14ac:dyDescent="0.45">
      <c r="A18" s="219"/>
      <c r="B18" s="219"/>
      <c r="C18" s="219"/>
      <c r="D18" s="219"/>
      <c r="E18" s="223" t="s">
        <v>10</v>
      </c>
      <c r="F18" s="223"/>
      <c r="G18" s="223"/>
      <c r="H18" s="223"/>
      <c r="I18" s="223"/>
      <c r="J18" s="223"/>
      <c r="K18" s="223"/>
      <c r="L18" s="223"/>
      <c r="M18" s="219"/>
      <c r="N18" s="219"/>
      <c r="O18" s="219"/>
      <c r="P18" s="219"/>
      <c r="Q18" s="223" t="s">
        <v>10</v>
      </c>
      <c r="R18" s="223"/>
      <c r="S18" s="223"/>
      <c r="T18" s="223"/>
      <c r="U18" s="223"/>
      <c r="V18" s="223"/>
      <c r="W18" s="223"/>
      <c r="X18" s="223"/>
      <c r="Y18" s="219"/>
      <c r="Z18" s="219"/>
      <c r="AA18" s="219"/>
      <c r="AB18" s="222"/>
      <c r="AC18" s="222"/>
      <c r="AD18" s="222"/>
      <c r="AE18" s="222"/>
      <c r="AF18" s="222"/>
      <c r="AG18" s="222"/>
    </row>
    <row r="19" spans="1:39" ht="12.9" customHeight="1" x14ac:dyDescent="0.45">
      <c r="A19" s="210" t="s">
        <v>307</v>
      </c>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row>
    <row r="20" spans="1:39" ht="18.75" customHeight="1" x14ac:dyDescent="0.45">
      <c r="A20" s="211"/>
      <c r="B20" s="212"/>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row>
    <row r="21" spans="1:39" ht="18.75" customHeight="1" x14ac:dyDescent="0.45">
      <c r="A21" s="212"/>
      <c r="B21" s="212"/>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row>
    <row r="22" spans="1:39" ht="18.75" customHeight="1" x14ac:dyDescent="0.45">
      <c r="A22" s="212"/>
      <c r="B22" s="212"/>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row>
    <row r="23" spans="1:39" ht="18.75" customHeight="1" x14ac:dyDescent="0.45">
      <c r="A23" s="212"/>
      <c r="B23" s="212"/>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row>
    <row r="24" spans="1:39" ht="18.75" customHeight="1" x14ac:dyDescent="0.45">
      <c r="A24" s="212"/>
      <c r="B24" s="212"/>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row>
    <row r="25" spans="1:39" ht="18.75" customHeight="1" x14ac:dyDescent="0.45">
      <c r="A25" s="212"/>
      <c r="B25" s="212"/>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row>
    <row r="26" spans="1:39" ht="18.75" customHeight="1" x14ac:dyDescent="0.45">
      <c r="A26" s="212"/>
      <c r="B26" s="212"/>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row>
    <row r="27" spans="1:39" ht="18.75" customHeight="1" x14ac:dyDescent="0.45">
      <c r="A27" s="212"/>
      <c r="B27" s="212"/>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row>
    <row r="28" spans="1:39" ht="18.75" customHeight="1" x14ac:dyDescent="0.45">
      <c r="A28" s="212"/>
      <c r="B28" s="212"/>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row>
    <row r="29" spans="1:39" ht="18.75" customHeight="1" x14ac:dyDescent="0.45">
      <c r="A29" s="212"/>
      <c r="B29" s="212"/>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row>
    <row r="30" spans="1:39" ht="18.75" customHeight="1" x14ac:dyDescent="0.45">
      <c r="A30" s="212"/>
      <c r="B30" s="212"/>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row>
    <row r="31" spans="1:39" ht="18.75" customHeight="1" x14ac:dyDescent="0.45">
      <c r="A31" s="212"/>
      <c r="B31" s="212"/>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row>
    <row r="32" spans="1:39" ht="18.75" customHeight="1" x14ac:dyDescent="0.45">
      <c r="A32" s="212"/>
      <c r="B32" s="21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row>
    <row r="33" spans="1:33" ht="18.75" customHeight="1" x14ac:dyDescent="0.45">
      <c r="A33" s="212"/>
      <c r="B33" s="212"/>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row>
    <row r="34" spans="1:33" ht="18.75" customHeight="1" x14ac:dyDescent="0.45">
      <c r="A34" s="212"/>
      <c r="B34" s="212"/>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row>
    <row r="35" spans="1:33" ht="18.75" customHeight="1" x14ac:dyDescent="0.45">
      <c r="A35" s="212"/>
      <c r="B35" s="212"/>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row>
    <row r="36" spans="1:33" ht="18.75" customHeight="1" x14ac:dyDescent="0.45">
      <c r="A36" s="212"/>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row>
    <row r="37" spans="1:33" ht="18.75" customHeight="1" x14ac:dyDescent="0.45">
      <c r="A37" s="212"/>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row>
    <row r="38" spans="1:33" ht="18.75" customHeight="1" x14ac:dyDescent="0.45"/>
    <row r="39" spans="1:33" ht="18.75" customHeight="1" x14ac:dyDescent="0.45"/>
    <row r="40" spans="1:33" ht="18.75" customHeight="1" x14ac:dyDescent="0.45"/>
    <row r="41" spans="1:33" ht="18.75" customHeight="1" x14ac:dyDescent="0.45"/>
  </sheetData>
  <sheetProtection sheet="1" formatRows="0" insertRows="0" deleteRows="0"/>
  <mergeCells count="36">
    <mergeCell ref="A1:AG1"/>
    <mergeCell ref="A2:C2"/>
    <mergeCell ref="D2:E2"/>
    <mergeCell ref="F2:W2"/>
    <mergeCell ref="X2:AG2"/>
    <mergeCell ref="A3:C6"/>
    <mergeCell ref="D3:E6"/>
    <mergeCell ref="F3:W3"/>
    <mergeCell ref="X3:AG4"/>
    <mergeCell ref="F4:W6"/>
    <mergeCell ref="X5:AG6"/>
    <mergeCell ref="A7:C10"/>
    <mergeCell ref="D7:E10"/>
    <mergeCell ref="F7:W7"/>
    <mergeCell ref="X7:AG8"/>
    <mergeCell ref="F8:W10"/>
    <mergeCell ref="X9:AG10"/>
    <mergeCell ref="A11:C14"/>
    <mergeCell ref="D11:E14"/>
    <mergeCell ref="F11:W11"/>
    <mergeCell ref="X11:AG12"/>
    <mergeCell ref="F12:W14"/>
    <mergeCell ref="X13:AG14"/>
    <mergeCell ref="A19:AG19"/>
    <mergeCell ref="A20:AG37"/>
    <mergeCell ref="A15:E15"/>
    <mergeCell ref="F15:AG15"/>
    <mergeCell ref="A16:AG16"/>
    <mergeCell ref="A17:D18"/>
    <mergeCell ref="E17:L17"/>
    <mergeCell ref="M17:P18"/>
    <mergeCell ref="Q17:X17"/>
    <mergeCell ref="Y17:AA18"/>
    <mergeCell ref="AB17:AG18"/>
    <mergeCell ref="E18:L18"/>
    <mergeCell ref="Q18:X18"/>
  </mergeCells>
  <phoneticPr fontId="4"/>
  <conditionalFormatting sqref="F3:W6">
    <cfRule type="expression" dxfId="4" priority="4" stopIfTrue="1">
      <formula>$F$3:$W$6=$AM$1</formula>
    </cfRule>
  </conditionalFormatting>
  <conditionalFormatting sqref="F7:W10">
    <cfRule type="expression" dxfId="3" priority="3" stopIfTrue="1">
      <formula>$F$7:$W$10=$AM$1</formula>
    </cfRule>
  </conditionalFormatting>
  <conditionalFormatting sqref="F11:W14">
    <cfRule type="expression" dxfId="2" priority="2" stopIfTrue="1">
      <formula>$F$11:$W$14=$AM$1</formula>
    </cfRule>
  </conditionalFormatting>
  <conditionalFormatting sqref="F15:AG15">
    <cfRule type="expression" dxfId="1" priority="1" stopIfTrue="1">
      <formula>ISTEXT($F$15)</formula>
    </cfRule>
  </conditionalFormatting>
  <pageMargins left="0.25" right="0.25"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O5"/>
  <sheetViews>
    <sheetView workbookViewId="0">
      <selection activeCell="A5" sqref="A5"/>
    </sheetView>
  </sheetViews>
  <sheetFormatPr defaultRowHeight="18" x14ac:dyDescent="0.45"/>
  <cols>
    <col min="1" max="2" width="0.8984375" customWidth="1"/>
    <col min="7" max="7" width="9.3984375" bestFit="1" customWidth="1"/>
    <col min="8" max="8" width="10.19921875" bestFit="1" customWidth="1"/>
    <col min="9" max="9" width="7.19921875" customWidth="1"/>
    <col min="10" max="10" width="7.5" customWidth="1"/>
    <col min="12" max="12" width="7.3984375" customWidth="1"/>
    <col min="13" max="13" width="6.5" customWidth="1"/>
    <col min="21" max="21" width="9.09765625" bestFit="1" customWidth="1"/>
    <col min="22" max="22" width="10.3984375" customWidth="1"/>
    <col min="25" max="25" width="12.5" customWidth="1"/>
    <col min="26" max="26" width="11.19921875" customWidth="1"/>
    <col min="27" max="27" width="10.69921875" customWidth="1"/>
    <col min="28" max="30" width="11" customWidth="1"/>
  </cols>
  <sheetData>
    <row r="2" spans="1:67" s="15" customFormat="1" ht="63" customHeight="1" x14ac:dyDescent="0.45">
      <c r="A2" s="17" t="s">
        <v>329</v>
      </c>
      <c r="B2" s="17" t="s">
        <v>330</v>
      </c>
      <c r="C2" s="18" t="s">
        <v>331</v>
      </c>
      <c r="D2" s="18" t="s">
        <v>332</v>
      </c>
      <c r="E2" s="18" t="s">
        <v>333</v>
      </c>
      <c r="F2" s="18" t="s">
        <v>8</v>
      </c>
      <c r="G2" s="18" t="s">
        <v>9</v>
      </c>
      <c r="H2" s="19" t="s">
        <v>334</v>
      </c>
      <c r="I2" s="19" t="s">
        <v>335</v>
      </c>
      <c r="J2" s="20" t="s">
        <v>349</v>
      </c>
      <c r="K2" s="20" t="s">
        <v>350</v>
      </c>
      <c r="L2" s="20" t="s">
        <v>351</v>
      </c>
      <c r="M2" s="20" t="s">
        <v>336</v>
      </c>
      <c r="N2" s="18" t="s">
        <v>1</v>
      </c>
      <c r="O2" s="20" t="s">
        <v>352</v>
      </c>
      <c r="P2" s="20" t="s">
        <v>353</v>
      </c>
      <c r="Q2" s="18" t="s">
        <v>337</v>
      </c>
      <c r="R2" s="18" t="s">
        <v>338</v>
      </c>
      <c r="S2" s="18" t="s">
        <v>339</v>
      </c>
      <c r="T2" s="18" t="s">
        <v>340</v>
      </c>
      <c r="U2" s="18" t="s">
        <v>354</v>
      </c>
      <c r="V2" s="18" t="s">
        <v>341</v>
      </c>
      <c r="W2" s="18" t="s">
        <v>342</v>
      </c>
      <c r="X2" s="18" t="s">
        <v>343</v>
      </c>
      <c r="Y2" s="21" t="s">
        <v>344</v>
      </c>
      <c r="Z2" s="21" t="s">
        <v>345</v>
      </c>
      <c r="AA2" s="21" t="s">
        <v>346</v>
      </c>
      <c r="AB2" s="21" t="s">
        <v>347</v>
      </c>
      <c r="AC2" s="19" t="s">
        <v>373</v>
      </c>
      <c r="AD2" s="19" t="s">
        <v>374</v>
      </c>
      <c r="AE2" s="19" t="s">
        <v>348</v>
      </c>
      <c r="AF2"/>
      <c r="AG2"/>
      <c r="AH2"/>
      <c r="AI2"/>
      <c r="AJ2"/>
      <c r="AK2"/>
      <c r="AL2"/>
      <c r="AM2"/>
      <c r="AN2"/>
      <c r="AO2"/>
      <c r="AP2"/>
      <c r="AQ2"/>
      <c r="AR2"/>
      <c r="AS2"/>
      <c r="AT2"/>
      <c r="AU2"/>
      <c r="AV2"/>
      <c r="AW2"/>
      <c r="AX2"/>
      <c r="AY2"/>
      <c r="AZ2"/>
      <c r="BA2"/>
      <c r="BB2"/>
      <c r="BC2"/>
      <c r="BD2"/>
      <c r="BE2"/>
      <c r="BF2"/>
      <c r="BG2"/>
      <c r="BH2"/>
      <c r="BI2"/>
      <c r="BJ2"/>
      <c r="BK2"/>
      <c r="BL2"/>
      <c r="BM2"/>
      <c r="BN2"/>
      <c r="BO2"/>
    </row>
    <row r="3" spans="1:67" x14ac:dyDescent="0.45">
      <c r="D3">
        <v>2</v>
      </c>
      <c r="E3" t="str">
        <f>($F$3&amp;", "&amp;$G$3)</f>
        <v>0, 0</v>
      </c>
      <c r="F3">
        <f>app_family</f>
        <v>0</v>
      </c>
      <c r="G3">
        <f>app_first</f>
        <v>0</v>
      </c>
      <c r="H3" s="16">
        <f>app_birth</f>
        <v>0</v>
      </c>
      <c r="I3" t="str">
        <f>app_status</f>
        <v>choose from drop-down</v>
      </c>
      <c r="N3" t="str">
        <f>app_inst</f>
        <v>Choose from drop-down</v>
      </c>
      <c r="Q3" t="str">
        <f>app_gender</f>
        <v>drop-down</v>
      </c>
      <c r="R3" t="str">
        <f>app_nationality</f>
        <v>choose from drop-down</v>
      </c>
      <c r="S3">
        <f>email</f>
        <v>0</v>
      </c>
      <c r="T3">
        <v>1</v>
      </c>
      <c r="U3">
        <f>Topic1</f>
        <v>0</v>
      </c>
      <c r="V3" t="e">
        <f>VLOOKUP($U3,Topic!$A$3:$J$102,5,0)</f>
        <v>#N/A</v>
      </c>
      <c r="W3" t="e">
        <f>VLOOKUP($U3,Topic!$A$3:$J$102,2,0)</f>
        <v>#N/A</v>
      </c>
      <c r="X3" t="e">
        <f>VLOOKUP($U3,Topic!$A$3:$J$102,3,0)</f>
        <v>#N/A</v>
      </c>
      <c r="Y3" t="e">
        <f>VLOOKUP($U3,Topic!$A$3:$J$102,8,0)</f>
        <v>#N/A</v>
      </c>
      <c r="AC3" s="16">
        <f>from</f>
        <v>0</v>
      </c>
      <c r="AD3" s="16">
        <f>to</f>
        <v>0</v>
      </c>
      <c r="AE3" t="str">
        <f>Duration</f>
        <v/>
      </c>
    </row>
    <row r="4" spans="1:67" x14ac:dyDescent="0.45">
      <c r="D4">
        <v>2</v>
      </c>
      <c r="E4" t="str">
        <f>($F$3&amp;", "&amp;$G$3)</f>
        <v>0, 0</v>
      </c>
      <c r="F4">
        <f>app_family</f>
        <v>0</v>
      </c>
      <c r="G4">
        <f>app_first</f>
        <v>0</v>
      </c>
      <c r="H4" s="16">
        <f>app_birth</f>
        <v>0</v>
      </c>
      <c r="I4" t="str">
        <f>app_status</f>
        <v>choose from drop-down</v>
      </c>
      <c r="N4" t="str">
        <f>app_inst</f>
        <v>Choose from drop-down</v>
      </c>
      <c r="Q4" t="str">
        <f>app_gender</f>
        <v>drop-down</v>
      </c>
      <c r="R4" t="str">
        <f>app_nationality</f>
        <v>choose from drop-down</v>
      </c>
      <c r="S4">
        <f>email</f>
        <v>0</v>
      </c>
      <c r="T4">
        <v>2</v>
      </c>
      <c r="U4">
        <f>Topic2</f>
        <v>0</v>
      </c>
      <c r="V4" t="e">
        <f>VLOOKUP($U4,Topic!$A$3:$J$102,5,0)</f>
        <v>#N/A</v>
      </c>
      <c r="W4" t="e">
        <f>VLOOKUP($U4,Topic!$A$3:$J$102,2,0)</f>
        <v>#N/A</v>
      </c>
      <c r="X4" t="e">
        <f>VLOOKUP($U4,Topic!$A$3:$J$102,3,0)</f>
        <v>#N/A</v>
      </c>
      <c r="Y4" t="e">
        <f>VLOOKUP($U4,Topic!$A$3:$J$102,8,0)</f>
        <v>#N/A</v>
      </c>
      <c r="AC4" s="16">
        <f>from</f>
        <v>0</v>
      </c>
      <c r="AD4" s="16">
        <f>to</f>
        <v>0</v>
      </c>
      <c r="AE4" t="str">
        <f>Duration</f>
        <v/>
      </c>
    </row>
    <row r="5" spans="1:67" x14ac:dyDescent="0.45">
      <c r="D5">
        <v>2</v>
      </c>
      <c r="E5" t="str">
        <f>($F$3&amp;", "&amp;$G$3)</f>
        <v>0, 0</v>
      </c>
      <c r="F5">
        <f>app_family</f>
        <v>0</v>
      </c>
      <c r="G5">
        <f>app_first</f>
        <v>0</v>
      </c>
      <c r="H5" s="16">
        <f>app_birth</f>
        <v>0</v>
      </c>
      <c r="I5" t="str">
        <f>app_status</f>
        <v>choose from drop-down</v>
      </c>
      <c r="N5" t="str">
        <f>app_inst</f>
        <v>Choose from drop-down</v>
      </c>
      <c r="Q5" t="str">
        <f>app_gender</f>
        <v>drop-down</v>
      </c>
      <c r="R5" t="str">
        <f>app_nationality</f>
        <v>choose from drop-down</v>
      </c>
      <c r="S5">
        <f>email</f>
        <v>0</v>
      </c>
      <c r="T5">
        <v>3</v>
      </c>
      <c r="U5">
        <f>Topic3</f>
        <v>0</v>
      </c>
      <c r="V5" t="e">
        <f>VLOOKUP($U5,Topic!$A$3:$J$102,5,0)</f>
        <v>#N/A</v>
      </c>
      <c r="W5" t="e">
        <f>VLOOKUP($U5,Topic!$A$3:$J$102,2,0)</f>
        <v>#N/A</v>
      </c>
      <c r="X5" t="e">
        <f>VLOOKUP($U5,Topic!$A$3:$J$102,3,0)</f>
        <v>#N/A</v>
      </c>
      <c r="Y5" t="e">
        <f>VLOOKUP($U5,Topic!$A$3:$J$102,8,0)</f>
        <v>#N/A</v>
      </c>
      <c r="AC5" s="16">
        <f>from</f>
        <v>0</v>
      </c>
      <c r="AD5" s="16">
        <f>to</f>
        <v>0</v>
      </c>
      <c r="AE5" t="str">
        <f>Duration</f>
        <v/>
      </c>
    </row>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2"/>
  <sheetViews>
    <sheetView topLeftCell="A7" zoomScaleNormal="100" workbookViewId="0">
      <selection activeCell="O14" sqref="O14"/>
    </sheetView>
  </sheetViews>
  <sheetFormatPr defaultRowHeight="18" x14ac:dyDescent="0.45"/>
  <sheetData>
    <row r="1" spans="1:20" x14ac:dyDescent="0.45">
      <c r="A1" t="s">
        <v>375</v>
      </c>
      <c r="B1" t="s">
        <v>376</v>
      </c>
    </row>
    <row r="2" spans="1:20" x14ac:dyDescent="0.45">
      <c r="A2" t="s">
        <v>370</v>
      </c>
    </row>
    <row r="3" spans="1:20" ht="30" customHeight="1" x14ac:dyDescent="0.45">
      <c r="A3" s="31" t="s">
        <v>377</v>
      </c>
      <c r="B3" s="4" t="s">
        <v>420</v>
      </c>
      <c r="C3" s="4" t="s">
        <v>421</v>
      </c>
      <c r="D3" s="4" t="s">
        <v>270</v>
      </c>
      <c r="E3" s="4" t="s">
        <v>422</v>
      </c>
      <c r="F3" s="4" t="s">
        <v>271</v>
      </c>
      <c r="G3" s="4" t="s">
        <v>272</v>
      </c>
      <c r="H3" s="4" t="s">
        <v>273</v>
      </c>
      <c r="I3" s="5" t="s">
        <v>369</v>
      </c>
      <c r="J3" s="5" t="s">
        <v>369</v>
      </c>
      <c r="K3" s="5" t="s">
        <v>369</v>
      </c>
      <c r="L3" s="5" t="s">
        <v>369</v>
      </c>
      <c r="M3" s="5" t="s">
        <v>369</v>
      </c>
      <c r="N3" s="5" t="s">
        <v>369</v>
      </c>
      <c r="O3" s="5" t="s">
        <v>369</v>
      </c>
      <c r="P3" s="5" t="s">
        <v>369</v>
      </c>
      <c r="Q3" s="5" t="s">
        <v>369</v>
      </c>
    </row>
    <row r="4" spans="1:20" ht="30" customHeight="1" x14ac:dyDescent="0.45">
      <c r="A4" s="31" t="s">
        <v>40</v>
      </c>
      <c r="B4" s="4" t="s">
        <v>378</v>
      </c>
      <c r="C4" s="5" t="s">
        <v>369</v>
      </c>
      <c r="D4" s="5" t="s">
        <v>369</v>
      </c>
      <c r="E4" s="5" t="s">
        <v>369</v>
      </c>
      <c r="F4" s="5" t="s">
        <v>369</v>
      </c>
      <c r="G4" s="5" t="s">
        <v>369</v>
      </c>
      <c r="H4" s="5" t="s">
        <v>369</v>
      </c>
      <c r="I4" s="5" t="s">
        <v>369</v>
      </c>
      <c r="J4" s="5" t="s">
        <v>369</v>
      </c>
      <c r="K4" s="5" t="s">
        <v>369</v>
      </c>
      <c r="L4" s="5" t="s">
        <v>369</v>
      </c>
      <c r="M4" s="5" t="s">
        <v>369</v>
      </c>
      <c r="N4" s="5" t="s">
        <v>369</v>
      </c>
      <c r="O4" s="5" t="s">
        <v>369</v>
      </c>
      <c r="P4" s="5" t="s">
        <v>369</v>
      </c>
      <c r="Q4" s="5" t="s">
        <v>369</v>
      </c>
    </row>
    <row r="5" spans="1:20" ht="30" customHeight="1" x14ac:dyDescent="0.45">
      <c r="A5" s="31" t="s">
        <v>43</v>
      </c>
      <c r="B5" s="4" t="s">
        <v>423</v>
      </c>
      <c r="C5" s="4" t="s">
        <v>425</v>
      </c>
      <c r="D5" s="4" t="s">
        <v>426</v>
      </c>
      <c r="E5" s="4" t="s">
        <v>427</v>
      </c>
      <c r="F5" s="5" t="s">
        <v>369</v>
      </c>
      <c r="G5" s="5" t="s">
        <v>369</v>
      </c>
      <c r="H5" s="5" t="s">
        <v>369</v>
      </c>
      <c r="I5" s="5" t="s">
        <v>369</v>
      </c>
      <c r="J5" s="5" t="s">
        <v>369</v>
      </c>
      <c r="K5" s="5" t="s">
        <v>369</v>
      </c>
      <c r="L5" s="5" t="s">
        <v>369</v>
      </c>
      <c r="M5" s="5" t="s">
        <v>369</v>
      </c>
      <c r="N5" s="5" t="s">
        <v>369</v>
      </c>
      <c r="O5" s="5" t="s">
        <v>369</v>
      </c>
      <c r="P5" s="5" t="s">
        <v>369</v>
      </c>
      <c r="Q5" s="5" t="s">
        <v>369</v>
      </c>
    </row>
    <row r="6" spans="1:20" ht="30" customHeight="1" x14ac:dyDescent="0.45">
      <c r="A6" s="31" t="s">
        <v>44</v>
      </c>
      <c r="B6" s="4" t="s">
        <v>424</v>
      </c>
      <c r="C6" s="5" t="s">
        <v>369</v>
      </c>
      <c r="D6" s="5" t="s">
        <v>369</v>
      </c>
      <c r="E6" s="5" t="s">
        <v>369</v>
      </c>
      <c r="F6" s="5" t="s">
        <v>369</v>
      </c>
      <c r="G6" s="5" t="s">
        <v>369</v>
      </c>
      <c r="H6" s="5" t="s">
        <v>369</v>
      </c>
      <c r="I6" s="5" t="s">
        <v>369</v>
      </c>
      <c r="J6" s="5" t="s">
        <v>369</v>
      </c>
      <c r="K6" s="5" t="s">
        <v>369</v>
      </c>
      <c r="L6" s="5" t="s">
        <v>369</v>
      </c>
      <c r="M6" s="5" t="s">
        <v>369</v>
      </c>
      <c r="N6" s="5" t="s">
        <v>369</v>
      </c>
      <c r="O6" s="5" t="s">
        <v>369</v>
      </c>
      <c r="P6" s="5" t="s">
        <v>369</v>
      </c>
      <c r="Q6" s="5" t="s">
        <v>369</v>
      </c>
    </row>
    <row r="7" spans="1:20" ht="30" customHeight="1" x14ac:dyDescent="0.45">
      <c r="A7" s="31" t="s">
        <v>464</v>
      </c>
      <c r="B7" s="4" t="s">
        <v>449</v>
      </c>
      <c r="C7" s="5" t="s">
        <v>369</v>
      </c>
      <c r="D7" s="5" t="s">
        <v>369</v>
      </c>
      <c r="E7" s="5" t="s">
        <v>369</v>
      </c>
      <c r="F7" s="5" t="s">
        <v>369</v>
      </c>
      <c r="G7" s="5" t="s">
        <v>369</v>
      </c>
      <c r="H7" s="5" t="s">
        <v>369</v>
      </c>
      <c r="I7" s="5" t="s">
        <v>369</v>
      </c>
      <c r="J7" s="5" t="s">
        <v>369</v>
      </c>
      <c r="K7" s="5" t="s">
        <v>369</v>
      </c>
      <c r="L7" s="5" t="s">
        <v>369</v>
      </c>
      <c r="M7" s="5" t="s">
        <v>369</v>
      </c>
      <c r="N7" s="5" t="s">
        <v>369</v>
      </c>
      <c r="O7" s="5" t="s">
        <v>369</v>
      </c>
      <c r="P7" s="5" t="s">
        <v>369</v>
      </c>
      <c r="Q7" s="5" t="s">
        <v>369</v>
      </c>
    </row>
    <row r="8" spans="1:20" ht="30" customHeight="1" x14ac:dyDescent="0.45">
      <c r="A8" s="32" t="s">
        <v>59</v>
      </c>
      <c r="B8" s="4" t="s">
        <v>428</v>
      </c>
      <c r="C8" s="5" t="s">
        <v>369</v>
      </c>
      <c r="D8" s="5" t="s">
        <v>369</v>
      </c>
      <c r="E8" s="5" t="s">
        <v>369</v>
      </c>
      <c r="F8" s="5" t="s">
        <v>369</v>
      </c>
      <c r="G8" s="5" t="s">
        <v>369</v>
      </c>
      <c r="H8" s="5" t="s">
        <v>369</v>
      </c>
      <c r="I8" s="5" t="s">
        <v>369</v>
      </c>
      <c r="J8" s="5" t="s">
        <v>369</v>
      </c>
      <c r="K8" s="5" t="s">
        <v>369</v>
      </c>
      <c r="L8" s="5" t="s">
        <v>369</v>
      </c>
      <c r="M8" s="5" t="s">
        <v>369</v>
      </c>
      <c r="N8" s="5" t="s">
        <v>369</v>
      </c>
      <c r="O8" s="5" t="s">
        <v>369</v>
      </c>
      <c r="P8" s="5" t="s">
        <v>369</v>
      </c>
      <c r="Q8" s="5" t="s">
        <v>369</v>
      </c>
    </row>
    <row r="9" spans="1:20" ht="30" customHeight="1" x14ac:dyDescent="0.45">
      <c r="A9" s="31" t="s">
        <v>68</v>
      </c>
      <c r="B9" s="4" t="s">
        <v>429</v>
      </c>
      <c r="C9" s="4" t="s">
        <v>430</v>
      </c>
      <c r="D9" s="4" t="s">
        <v>431</v>
      </c>
      <c r="E9" s="4" t="s">
        <v>432</v>
      </c>
      <c r="F9" s="4" t="s">
        <v>433</v>
      </c>
      <c r="G9" s="4" t="s">
        <v>434</v>
      </c>
      <c r="H9" s="5" t="s">
        <v>369</v>
      </c>
      <c r="I9" s="5" t="s">
        <v>369</v>
      </c>
      <c r="J9" s="5" t="s">
        <v>369</v>
      </c>
      <c r="K9" s="5" t="s">
        <v>369</v>
      </c>
      <c r="L9" s="5" t="s">
        <v>369</v>
      </c>
      <c r="M9" s="5" t="s">
        <v>369</v>
      </c>
      <c r="N9" s="5" t="s">
        <v>369</v>
      </c>
      <c r="O9" s="5" t="s">
        <v>369</v>
      </c>
      <c r="P9" s="5" t="s">
        <v>369</v>
      </c>
      <c r="Q9" s="5" t="s">
        <v>369</v>
      </c>
    </row>
    <row r="10" spans="1:20" ht="30" customHeight="1" x14ac:dyDescent="0.45">
      <c r="A10" s="31" t="s">
        <v>74</v>
      </c>
      <c r="B10" s="4" t="s">
        <v>435</v>
      </c>
      <c r="C10" s="22" t="s">
        <v>369</v>
      </c>
      <c r="D10" s="5" t="s">
        <v>369</v>
      </c>
      <c r="E10" s="5" t="s">
        <v>369</v>
      </c>
      <c r="F10" s="5" t="s">
        <v>369</v>
      </c>
      <c r="G10" s="5" t="s">
        <v>369</v>
      </c>
      <c r="H10" s="5" t="s">
        <v>369</v>
      </c>
      <c r="I10" s="5" t="s">
        <v>369</v>
      </c>
      <c r="J10" s="5" t="s">
        <v>369</v>
      </c>
      <c r="K10" s="5" t="s">
        <v>369</v>
      </c>
      <c r="L10" s="5" t="s">
        <v>369</v>
      </c>
      <c r="M10" s="5" t="s">
        <v>369</v>
      </c>
      <c r="N10" s="5" t="s">
        <v>369</v>
      </c>
      <c r="O10" s="5" t="s">
        <v>369</v>
      </c>
      <c r="P10" s="5" t="s">
        <v>369</v>
      </c>
      <c r="Q10" s="5" t="s">
        <v>369</v>
      </c>
    </row>
    <row r="11" spans="1:20" ht="30" customHeight="1" x14ac:dyDescent="0.45">
      <c r="A11" s="31" t="s">
        <v>75</v>
      </c>
      <c r="B11" s="4" t="s">
        <v>274</v>
      </c>
      <c r="C11" s="4" t="s">
        <v>445</v>
      </c>
      <c r="D11" s="4" t="s">
        <v>275</v>
      </c>
      <c r="E11" s="4" t="s">
        <v>460</v>
      </c>
      <c r="F11" s="4" t="s">
        <v>461</v>
      </c>
      <c r="G11" s="4" t="s">
        <v>276</v>
      </c>
      <c r="H11" s="5" t="s">
        <v>369</v>
      </c>
      <c r="I11" s="5" t="s">
        <v>369</v>
      </c>
      <c r="J11" s="5" t="s">
        <v>369</v>
      </c>
      <c r="K11" s="5" t="s">
        <v>369</v>
      </c>
      <c r="L11" s="5" t="s">
        <v>369</v>
      </c>
      <c r="M11" s="5" t="s">
        <v>369</v>
      </c>
      <c r="N11" s="5" t="s">
        <v>369</v>
      </c>
      <c r="O11" s="5" t="s">
        <v>369</v>
      </c>
      <c r="P11" s="5" t="s">
        <v>369</v>
      </c>
      <c r="Q11" s="5" t="s">
        <v>369</v>
      </c>
    </row>
    <row r="12" spans="1:20" ht="30" customHeight="1" x14ac:dyDescent="0.45">
      <c r="A12" s="31" t="s">
        <v>379</v>
      </c>
      <c r="B12" s="4" t="s">
        <v>277</v>
      </c>
      <c r="C12" s="5" t="s">
        <v>369</v>
      </c>
      <c r="D12" s="5" t="s">
        <v>369</v>
      </c>
      <c r="E12" s="5" t="s">
        <v>369</v>
      </c>
      <c r="F12" s="5" t="s">
        <v>369</v>
      </c>
      <c r="G12" s="5" t="s">
        <v>369</v>
      </c>
      <c r="H12" s="5" t="s">
        <v>369</v>
      </c>
      <c r="I12" s="5" t="s">
        <v>369</v>
      </c>
      <c r="J12" s="5" t="s">
        <v>369</v>
      </c>
      <c r="K12" s="5" t="s">
        <v>369</v>
      </c>
      <c r="L12" s="5" t="s">
        <v>369</v>
      </c>
      <c r="M12" s="5" t="s">
        <v>369</v>
      </c>
      <c r="N12" s="5" t="s">
        <v>369</v>
      </c>
      <c r="O12" s="5" t="s">
        <v>369</v>
      </c>
      <c r="P12" s="5" t="s">
        <v>369</v>
      </c>
      <c r="Q12" s="5" t="s">
        <v>369</v>
      </c>
    </row>
    <row r="13" spans="1:20" ht="30" customHeight="1" x14ac:dyDescent="0.45">
      <c r="A13" s="31" t="s">
        <v>94</v>
      </c>
      <c r="B13" s="4" t="s">
        <v>278</v>
      </c>
      <c r="C13" s="5" t="s">
        <v>369</v>
      </c>
      <c r="D13" s="5" t="s">
        <v>369</v>
      </c>
      <c r="E13" s="5" t="s">
        <v>369</v>
      </c>
      <c r="F13" s="5" t="s">
        <v>369</v>
      </c>
      <c r="G13" s="5" t="s">
        <v>369</v>
      </c>
      <c r="H13" s="5" t="s">
        <v>369</v>
      </c>
      <c r="I13" s="5" t="s">
        <v>369</v>
      </c>
      <c r="J13" s="5" t="s">
        <v>369</v>
      </c>
      <c r="K13" s="5" t="s">
        <v>369</v>
      </c>
      <c r="L13" s="5" t="s">
        <v>369</v>
      </c>
      <c r="M13" s="5" t="s">
        <v>369</v>
      </c>
      <c r="N13" s="5" t="s">
        <v>369</v>
      </c>
      <c r="O13" s="5" t="s">
        <v>369</v>
      </c>
      <c r="P13" s="5" t="s">
        <v>369</v>
      </c>
      <c r="Q13" s="5" t="s">
        <v>369</v>
      </c>
    </row>
    <row r="14" spans="1:20" ht="30" customHeight="1" x14ac:dyDescent="0.45">
      <c r="A14" s="31" t="s">
        <v>104</v>
      </c>
      <c r="B14" s="4" t="s">
        <v>436</v>
      </c>
      <c r="C14" s="5" t="s">
        <v>369</v>
      </c>
      <c r="D14" s="5" t="s">
        <v>369</v>
      </c>
      <c r="E14" s="5" t="s">
        <v>369</v>
      </c>
      <c r="F14" s="5" t="s">
        <v>369</v>
      </c>
      <c r="G14" s="5" t="s">
        <v>369</v>
      </c>
      <c r="H14" s="5" t="s">
        <v>369</v>
      </c>
      <c r="I14" s="5" t="s">
        <v>369</v>
      </c>
      <c r="J14" s="5" t="s">
        <v>369</v>
      </c>
      <c r="K14" s="5" t="s">
        <v>369</v>
      </c>
      <c r="L14" s="5" t="s">
        <v>369</v>
      </c>
      <c r="M14" s="5" t="s">
        <v>369</v>
      </c>
      <c r="N14" s="5" t="s">
        <v>369</v>
      </c>
      <c r="O14" s="5" t="s">
        <v>369</v>
      </c>
      <c r="P14" s="5" t="s">
        <v>369</v>
      </c>
      <c r="Q14" s="5" t="s">
        <v>369</v>
      </c>
    </row>
    <row r="15" spans="1:20" ht="30" customHeight="1" x14ac:dyDescent="0.45">
      <c r="A15" s="31" t="s">
        <v>444</v>
      </c>
      <c r="B15" s="4" t="s">
        <v>457</v>
      </c>
      <c r="C15" s="4" t="s">
        <v>380</v>
      </c>
      <c r="D15" s="4" t="s">
        <v>381</v>
      </c>
      <c r="E15" s="8" t="s">
        <v>764</v>
      </c>
      <c r="F15" s="8" t="s">
        <v>382</v>
      </c>
      <c r="G15" s="4" t="s">
        <v>383</v>
      </c>
      <c r="H15" s="4" t="s">
        <v>384</v>
      </c>
      <c r="I15" s="4" t="s">
        <v>385</v>
      </c>
      <c r="J15" s="4" t="s">
        <v>386</v>
      </c>
      <c r="K15" s="4" t="s">
        <v>387</v>
      </c>
      <c r="L15" s="4" t="s">
        <v>388</v>
      </c>
      <c r="M15" s="4" t="s">
        <v>437</v>
      </c>
      <c r="N15" s="4" t="s">
        <v>389</v>
      </c>
      <c r="O15" s="4" t="s">
        <v>765</v>
      </c>
      <c r="P15" s="4" t="s">
        <v>766</v>
      </c>
      <c r="Q15" s="4" t="s">
        <v>458</v>
      </c>
      <c r="R15" s="4"/>
      <c r="T15" s="4"/>
    </row>
    <row r="16" spans="1:20" ht="30" customHeight="1" x14ac:dyDescent="0.45">
      <c r="A16" s="31" t="s">
        <v>111</v>
      </c>
      <c r="B16" s="4" t="s">
        <v>279</v>
      </c>
      <c r="C16" s="4" t="s">
        <v>390</v>
      </c>
      <c r="D16" s="4" t="s">
        <v>280</v>
      </c>
      <c r="E16" s="4" t="s">
        <v>391</v>
      </c>
      <c r="F16" s="4" t="s">
        <v>392</v>
      </c>
      <c r="G16" s="4" t="s">
        <v>281</v>
      </c>
      <c r="H16" s="4" t="s">
        <v>393</v>
      </c>
      <c r="I16" s="4" t="s">
        <v>394</v>
      </c>
      <c r="J16" s="4" t="s">
        <v>395</v>
      </c>
      <c r="K16" s="4" t="s">
        <v>282</v>
      </c>
      <c r="L16" s="4" t="s">
        <v>396</v>
      </c>
      <c r="M16" s="4" t="s">
        <v>397</v>
      </c>
      <c r="N16" s="4" t="s">
        <v>398</v>
      </c>
      <c r="O16" s="5" t="s">
        <v>369</v>
      </c>
      <c r="P16" s="5" t="s">
        <v>369</v>
      </c>
      <c r="Q16" s="5" t="s">
        <v>369</v>
      </c>
    </row>
    <row r="17" spans="1:17" ht="30" customHeight="1" x14ac:dyDescent="0.45">
      <c r="A17" s="31" t="s">
        <v>128</v>
      </c>
      <c r="B17" s="4" t="s">
        <v>399</v>
      </c>
      <c r="C17" s="5" t="s">
        <v>369</v>
      </c>
      <c r="D17" s="5" t="s">
        <v>369</v>
      </c>
      <c r="F17" s="5" t="s">
        <v>369</v>
      </c>
      <c r="G17" s="5" t="s">
        <v>369</v>
      </c>
      <c r="H17" s="5" t="s">
        <v>369</v>
      </c>
      <c r="I17" s="5" t="s">
        <v>369</v>
      </c>
      <c r="J17" s="5" t="s">
        <v>369</v>
      </c>
      <c r="K17" s="5" t="s">
        <v>369</v>
      </c>
      <c r="L17" s="5" t="s">
        <v>369</v>
      </c>
      <c r="M17" s="5" t="s">
        <v>369</v>
      </c>
      <c r="N17" s="5" t="s">
        <v>369</v>
      </c>
      <c r="O17" s="5" t="s">
        <v>369</v>
      </c>
      <c r="P17" s="5" t="s">
        <v>369</v>
      </c>
      <c r="Q17" s="5" t="s">
        <v>369</v>
      </c>
    </row>
    <row r="18" spans="1:17" ht="30" customHeight="1" x14ac:dyDescent="0.45">
      <c r="A18" s="31" t="s">
        <v>132</v>
      </c>
      <c r="B18" s="23" t="s">
        <v>400</v>
      </c>
      <c r="C18" s="4" t="s">
        <v>401</v>
      </c>
      <c r="D18" s="4" t="s">
        <v>402</v>
      </c>
      <c r="E18" s="5" t="s">
        <v>369</v>
      </c>
      <c r="F18" s="5" t="s">
        <v>369</v>
      </c>
      <c r="G18" s="5" t="s">
        <v>369</v>
      </c>
      <c r="H18" s="5" t="s">
        <v>369</v>
      </c>
      <c r="I18" s="5" t="s">
        <v>369</v>
      </c>
      <c r="J18" s="5" t="s">
        <v>369</v>
      </c>
      <c r="K18" s="5" t="s">
        <v>369</v>
      </c>
      <c r="L18" s="5" t="s">
        <v>369</v>
      </c>
      <c r="M18" s="5" t="s">
        <v>369</v>
      </c>
      <c r="N18" s="5" t="s">
        <v>369</v>
      </c>
      <c r="O18" s="5" t="s">
        <v>369</v>
      </c>
      <c r="P18" s="5" t="s">
        <v>369</v>
      </c>
      <c r="Q18" s="5" t="s">
        <v>369</v>
      </c>
    </row>
    <row r="19" spans="1:17" ht="30" customHeight="1" x14ac:dyDescent="0.45">
      <c r="A19" s="31" t="s">
        <v>135</v>
      </c>
      <c r="B19" s="4" t="s">
        <v>403</v>
      </c>
      <c r="C19" s="4" t="s">
        <v>404</v>
      </c>
      <c r="D19" s="4" t="s">
        <v>405</v>
      </c>
      <c r="E19" s="4" t="s">
        <v>283</v>
      </c>
      <c r="F19" s="5" t="s">
        <v>369</v>
      </c>
      <c r="G19" s="5" t="s">
        <v>369</v>
      </c>
      <c r="H19" s="5" t="s">
        <v>369</v>
      </c>
      <c r="I19" s="5" t="s">
        <v>369</v>
      </c>
      <c r="J19" s="5" t="s">
        <v>369</v>
      </c>
      <c r="K19" s="5" t="s">
        <v>369</v>
      </c>
      <c r="L19" s="5" t="s">
        <v>369</v>
      </c>
      <c r="M19" s="5" t="s">
        <v>369</v>
      </c>
      <c r="N19" s="5" t="s">
        <v>369</v>
      </c>
      <c r="O19" s="5" t="s">
        <v>369</v>
      </c>
      <c r="P19" s="5" t="s">
        <v>369</v>
      </c>
      <c r="Q19" s="5" t="s">
        <v>369</v>
      </c>
    </row>
    <row r="20" spans="1:17" ht="30" customHeight="1" x14ac:dyDescent="0.45">
      <c r="A20" s="31" t="s">
        <v>406</v>
      </c>
      <c r="B20" s="4" t="s">
        <v>284</v>
      </c>
      <c r="C20" s="5" t="s">
        <v>369</v>
      </c>
      <c r="D20" s="5" t="s">
        <v>369</v>
      </c>
      <c r="E20" s="5" t="s">
        <v>369</v>
      </c>
      <c r="F20" s="5" t="s">
        <v>369</v>
      </c>
      <c r="G20" s="5" t="s">
        <v>369</v>
      </c>
      <c r="H20" s="5" t="s">
        <v>369</v>
      </c>
      <c r="I20" s="5" t="s">
        <v>369</v>
      </c>
      <c r="J20" s="5" t="s">
        <v>369</v>
      </c>
      <c r="K20" s="5" t="s">
        <v>369</v>
      </c>
      <c r="L20" s="5" t="s">
        <v>369</v>
      </c>
      <c r="M20" s="5" t="s">
        <v>369</v>
      </c>
      <c r="N20" s="5" t="s">
        <v>369</v>
      </c>
      <c r="O20" s="5" t="s">
        <v>369</v>
      </c>
      <c r="P20" s="5" t="s">
        <v>369</v>
      </c>
      <c r="Q20" s="5" t="s">
        <v>369</v>
      </c>
    </row>
    <row r="21" spans="1:17" ht="30" customHeight="1" x14ac:dyDescent="0.45">
      <c r="A21" s="31" t="s">
        <v>440</v>
      </c>
      <c r="B21" s="4" t="s">
        <v>441</v>
      </c>
      <c r="C21" s="5" t="s">
        <v>369</v>
      </c>
      <c r="D21" s="5" t="s">
        <v>369</v>
      </c>
      <c r="E21" s="5" t="s">
        <v>369</v>
      </c>
      <c r="F21" s="5" t="s">
        <v>369</v>
      </c>
      <c r="G21" s="5" t="s">
        <v>369</v>
      </c>
      <c r="H21" s="5" t="s">
        <v>369</v>
      </c>
      <c r="I21" s="5" t="s">
        <v>369</v>
      </c>
      <c r="J21" s="5" t="s">
        <v>369</v>
      </c>
      <c r="K21" s="5" t="s">
        <v>369</v>
      </c>
      <c r="L21" s="5" t="s">
        <v>369</v>
      </c>
      <c r="M21" s="5" t="s">
        <v>369</v>
      </c>
      <c r="N21" s="5" t="s">
        <v>369</v>
      </c>
      <c r="O21" s="5" t="s">
        <v>369</v>
      </c>
      <c r="P21" s="5" t="s">
        <v>369</v>
      </c>
      <c r="Q21" s="5" t="s">
        <v>369</v>
      </c>
    </row>
    <row r="22" spans="1:17" ht="30" customHeight="1" x14ac:dyDescent="0.45">
      <c r="A22" s="31" t="s">
        <v>201</v>
      </c>
      <c r="B22" s="4" t="s">
        <v>462</v>
      </c>
      <c r="C22" s="4" t="s">
        <v>463</v>
      </c>
      <c r="D22" s="4" t="s">
        <v>407</v>
      </c>
      <c r="E22" s="5" t="s">
        <v>369</v>
      </c>
      <c r="F22" s="5" t="s">
        <v>369</v>
      </c>
      <c r="G22" s="5" t="s">
        <v>369</v>
      </c>
      <c r="H22" s="5" t="s">
        <v>369</v>
      </c>
      <c r="I22" s="5" t="s">
        <v>369</v>
      </c>
      <c r="J22" s="5" t="s">
        <v>369</v>
      </c>
      <c r="K22" s="5" t="s">
        <v>369</v>
      </c>
      <c r="L22" s="5" t="s">
        <v>369</v>
      </c>
      <c r="M22" s="5" t="s">
        <v>369</v>
      </c>
      <c r="N22" s="5" t="s">
        <v>369</v>
      </c>
      <c r="O22" s="5" t="s">
        <v>369</v>
      </c>
      <c r="P22" s="5" t="s">
        <v>369</v>
      </c>
      <c r="Q22" s="5" t="s">
        <v>369</v>
      </c>
    </row>
    <row r="23" spans="1:17" ht="30" customHeight="1" x14ac:dyDescent="0.45">
      <c r="A23" s="31" t="s">
        <v>214</v>
      </c>
      <c r="B23" s="4" t="s">
        <v>408</v>
      </c>
      <c r="C23" s="5" t="s">
        <v>369</v>
      </c>
      <c r="D23" s="5" t="s">
        <v>369</v>
      </c>
      <c r="E23" s="5" t="s">
        <v>369</v>
      </c>
      <c r="F23" s="5" t="s">
        <v>369</v>
      </c>
      <c r="G23" s="5" t="s">
        <v>369</v>
      </c>
      <c r="H23" s="5" t="s">
        <v>369</v>
      </c>
      <c r="I23" s="5" t="s">
        <v>369</v>
      </c>
      <c r="J23" s="5" t="s">
        <v>369</v>
      </c>
      <c r="K23" s="5" t="s">
        <v>369</v>
      </c>
      <c r="L23" s="5" t="s">
        <v>369</v>
      </c>
      <c r="M23" s="5" t="s">
        <v>369</v>
      </c>
      <c r="N23" s="5" t="s">
        <v>369</v>
      </c>
      <c r="O23" s="5" t="s">
        <v>369</v>
      </c>
      <c r="P23" s="5" t="s">
        <v>369</v>
      </c>
      <c r="Q23" s="5" t="s">
        <v>369</v>
      </c>
    </row>
    <row r="24" spans="1:17" ht="30" customHeight="1" x14ac:dyDescent="0.45">
      <c r="A24" s="31" t="s">
        <v>219</v>
      </c>
      <c r="B24" s="4" t="s">
        <v>409</v>
      </c>
      <c r="C24" s="4" t="s">
        <v>285</v>
      </c>
      <c r="D24" s="5" t="s">
        <v>369</v>
      </c>
      <c r="E24" s="5" t="s">
        <v>369</v>
      </c>
      <c r="F24" s="5" t="s">
        <v>369</v>
      </c>
      <c r="G24" s="5" t="s">
        <v>369</v>
      </c>
      <c r="H24" s="5" t="s">
        <v>369</v>
      </c>
      <c r="I24" s="5" t="s">
        <v>369</v>
      </c>
      <c r="J24" s="5" t="s">
        <v>369</v>
      </c>
      <c r="K24" s="5" t="s">
        <v>369</v>
      </c>
      <c r="L24" s="5" t="s">
        <v>369</v>
      </c>
      <c r="M24" s="5" t="s">
        <v>369</v>
      </c>
      <c r="N24" s="5" t="s">
        <v>369</v>
      </c>
      <c r="O24" s="5" t="s">
        <v>369</v>
      </c>
      <c r="P24" s="5" t="s">
        <v>369</v>
      </c>
      <c r="Q24" s="5" t="s">
        <v>369</v>
      </c>
    </row>
    <row r="25" spans="1:17" ht="30" customHeight="1" x14ac:dyDescent="0.45">
      <c r="A25" s="31" t="s">
        <v>226</v>
      </c>
      <c r="B25" s="4" t="s">
        <v>410</v>
      </c>
      <c r="C25" s="4" t="s">
        <v>286</v>
      </c>
      <c r="D25" s="4" t="s">
        <v>287</v>
      </c>
      <c r="E25" s="5" t="s">
        <v>369</v>
      </c>
      <c r="F25" s="5" t="s">
        <v>369</v>
      </c>
      <c r="G25" s="5" t="s">
        <v>369</v>
      </c>
      <c r="H25" s="5" t="s">
        <v>369</v>
      </c>
      <c r="I25" s="5" t="s">
        <v>369</v>
      </c>
      <c r="J25" s="5" t="s">
        <v>369</v>
      </c>
      <c r="K25" s="5" t="s">
        <v>369</v>
      </c>
      <c r="L25" s="5" t="s">
        <v>369</v>
      </c>
      <c r="M25" s="5" t="s">
        <v>369</v>
      </c>
      <c r="N25" s="5" t="s">
        <v>369</v>
      </c>
      <c r="O25" s="5" t="s">
        <v>369</v>
      </c>
      <c r="P25" s="5" t="s">
        <v>369</v>
      </c>
      <c r="Q25" s="5" t="s">
        <v>369</v>
      </c>
    </row>
    <row r="26" spans="1:17" ht="30" customHeight="1" x14ac:dyDescent="0.45">
      <c r="A26" s="31" t="s">
        <v>234</v>
      </c>
      <c r="B26" s="4" t="s">
        <v>288</v>
      </c>
      <c r="C26" s="5" t="s">
        <v>369</v>
      </c>
      <c r="D26" s="5" t="s">
        <v>369</v>
      </c>
      <c r="E26" s="5" t="s">
        <v>369</v>
      </c>
      <c r="F26" s="5" t="s">
        <v>369</v>
      </c>
      <c r="G26" s="5" t="s">
        <v>369</v>
      </c>
      <c r="H26" s="5" t="s">
        <v>369</v>
      </c>
      <c r="I26" s="5" t="s">
        <v>369</v>
      </c>
      <c r="J26" s="5" t="s">
        <v>369</v>
      </c>
      <c r="K26" s="5" t="s">
        <v>369</v>
      </c>
      <c r="L26" s="5" t="s">
        <v>369</v>
      </c>
      <c r="M26" s="5" t="s">
        <v>369</v>
      </c>
      <c r="N26" s="5" t="s">
        <v>369</v>
      </c>
      <c r="O26" s="5" t="s">
        <v>369</v>
      </c>
      <c r="P26" s="5" t="s">
        <v>369</v>
      </c>
      <c r="Q26" s="5" t="s">
        <v>369</v>
      </c>
    </row>
    <row r="27" spans="1:17" ht="30" customHeight="1" x14ac:dyDescent="0.45">
      <c r="A27" s="31" t="s">
        <v>235</v>
      </c>
      <c r="B27" s="4" t="s">
        <v>447</v>
      </c>
      <c r="C27" s="5" t="s">
        <v>411</v>
      </c>
      <c r="D27" s="5" t="s">
        <v>369</v>
      </c>
      <c r="E27" s="5" t="s">
        <v>369</v>
      </c>
      <c r="F27" s="5" t="s">
        <v>369</v>
      </c>
      <c r="G27" s="5" t="s">
        <v>369</v>
      </c>
      <c r="H27" s="5" t="s">
        <v>369</v>
      </c>
      <c r="I27" s="5" t="s">
        <v>369</v>
      </c>
      <c r="J27" s="5" t="s">
        <v>369</v>
      </c>
      <c r="K27" s="5" t="s">
        <v>369</v>
      </c>
      <c r="L27" s="5" t="s">
        <v>369</v>
      </c>
      <c r="M27" s="5" t="s">
        <v>369</v>
      </c>
      <c r="N27" s="5" t="s">
        <v>369</v>
      </c>
      <c r="O27" s="5" t="s">
        <v>369</v>
      </c>
      <c r="P27" s="5" t="s">
        <v>369</v>
      </c>
      <c r="Q27" s="5" t="s">
        <v>369</v>
      </c>
    </row>
    <row r="28" spans="1:17" ht="30" customHeight="1" x14ac:dyDescent="0.45">
      <c r="A28" s="31" t="s">
        <v>237</v>
      </c>
      <c r="B28" s="4" t="s">
        <v>448</v>
      </c>
      <c r="C28" s="4" t="s">
        <v>289</v>
      </c>
      <c r="D28" s="4" t="s">
        <v>412</v>
      </c>
      <c r="E28" s="5" t="s">
        <v>369</v>
      </c>
      <c r="F28" s="5" t="s">
        <v>369</v>
      </c>
      <c r="G28" s="5" t="s">
        <v>369</v>
      </c>
      <c r="H28" s="5" t="s">
        <v>369</v>
      </c>
      <c r="I28" s="5" t="s">
        <v>369</v>
      </c>
      <c r="J28" s="5" t="s">
        <v>369</v>
      </c>
      <c r="K28" s="5" t="s">
        <v>369</v>
      </c>
      <c r="L28" s="5" t="s">
        <v>369</v>
      </c>
      <c r="M28" s="5" t="s">
        <v>369</v>
      </c>
      <c r="N28" s="5" t="s">
        <v>369</v>
      </c>
      <c r="O28" s="5" t="s">
        <v>369</v>
      </c>
      <c r="P28" s="5" t="s">
        <v>369</v>
      </c>
      <c r="Q28" s="5" t="s">
        <v>369</v>
      </c>
    </row>
    <row r="29" spans="1:17" ht="30" customHeight="1" x14ac:dyDescent="0.45">
      <c r="A29" s="31" t="s">
        <v>240</v>
      </c>
      <c r="B29" s="4" t="s">
        <v>290</v>
      </c>
      <c r="C29" s="4" t="s">
        <v>291</v>
      </c>
      <c r="D29" s="5" t="s">
        <v>369</v>
      </c>
      <c r="E29" s="5" t="s">
        <v>369</v>
      </c>
      <c r="F29" s="5" t="s">
        <v>369</v>
      </c>
      <c r="G29" s="5" t="s">
        <v>369</v>
      </c>
      <c r="H29" s="5" t="s">
        <v>369</v>
      </c>
      <c r="I29" s="5" t="s">
        <v>369</v>
      </c>
      <c r="J29" s="5" t="s">
        <v>369</v>
      </c>
      <c r="K29" s="5" t="s">
        <v>369</v>
      </c>
      <c r="L29" s="5" t="s">
        <v>369</v>
      </c>
      <c r="M29" s="5" t="s">
        <v>369</v>
      </c>
      <c r="N29" s="5" t="s">
        <v>369</v>
      </c>
      <c r="O29" s="5" t="s">
        <v>369</v>
      </c>
      <c r="P29" s="5" t="s">
        <v>369</v>
      </c>
      <c r="Q29" s="5" t="s">
        <v>369</v>
      </c>
    </row>
    <row r="30" spans="1:17" ht="30" customHeight="1" x14ac:dyDescent="0.45">
      <c r="A30" s="31" t="s">
        <v>413</v>
      </c>
      <c r="B30" s="4" t="s">
        <v>438</v>
      </c>
      <c r="C30" s="5" t="s">
        <v>369</v>
      </c>
      <c r="D30" s="5" t="s">
        <v>369</v>
      </c>
      <c r="E30" s="5" t="s">
        <v>369</v>
      </c>
      <c r="F30" s="5" t="s">
        <v>369</v>
      </c>
      <c r="G30" s="5" t="s">
        <v>369</v>
      </c>
      <c r="H30" s="5" t="s">
        <v>369</v>
      </c>
      <c r="I30" s="5" t="s">
        <v>369</v>
      </c>
      <c r="J30" s="5" t="s">
        <v>369</v>
      </c>
      <c r="K30" s="5" t="s">
        <v>369</v>
      </c>
      <c r="L30" s="5" t="s">
        <v>369</v>
      </c>
      <c r="M30" s="5" t="s">
        <v>369</v>
      </c>
      <c r="N30" s="5" t="s">
        <v>369</v>
      </c>
      <c r="O30" s="5" t="s">
        <v>369</v>
      </c>
      <c r="P30" s="5" t="s">
        <v>369</v>
      </c>
      <c r="Q30" s="5" t="s">
        <v>369</v>
      </c>
    </row>
    <row r="31" spans="1:17" ht="39.6" x14ac:dyDescent="0.45">
      <c r="A31" s="31" t="s">
        <v>414</v>
      </c>
      <c r="B31" s="8" t="s">
        <v>415</v>
      </c>
      <c r="C31" s="4" t="s">
        <v>416</v>
      </c>
      <c r="D31" s="4" t="s">
        <v>417</v>
      </c>
      <c r="E31" s="4" t="s">
        <v>418</v>
      </c>
      <c r="F31" s="4" t="s">
        <v>419</v>
      </c>
      <c r="G31" s="4" t="s">
        <v>293</v>
      </c>
      <c r="H31" s="4" t="s">
        <v>439</v>
      </c>
      <c r="I31" s="4" t="s">
        <v>292</v>
      </c>
      <c r="J31" s="4" t="s">
        <v>294</v>
      </c>
      <c r="K31" s="6" t="s">
        <v>295</v>
      </c>
      <c r="L31" s="7" t="s">
        <v>296</v>
      </c>
      <c r="M31" s="5" t="s">
        <v>369</v>
      </c>
      <c r="N31" s="5" t="s">
        <v>369</v>
      </c>
      <c r="O31" s="5" t="s">
        <v>369</v>
      </c>
      <c r="P31" s="5" t="s">
        <v>369</v>
      </c>
      <c r="Q31" s="5" t="s">
        <v>369</v>
      </c>
    </row>
    <row r="32" spans="1:17" ht="30" customHeight="1" x14ac:dyDescent="0.45">
      <c r="A32" s="31" t="s">
        <v>262</v>
      </c>
      <c r="B32" s="4" t="s">
        <v>446</v>
      </c>
      <c r="C32" s="4" t="s">
        <v>453</v>
      </c>
      <c r="D32" s="4" t="s">
        <v>452</v>
      </c>
      <c r="E32" s="4" t="s">
        <v>451</v>
      </c>
      <c r="F32" s="4" t="s">
        <v>450</v>
      </c>
      <c r="G32" s="5" t="s">
        <v>369</v>
      </c>
      <c r="H32" s="5" t="s">
        <v>369</v>
      </c>
      <c r="I32" s="5" t="s">
        <v>369</v>
      </c>
      <c r="J32" s="5" t="s">
        <v>369</v>
      </c>
      <c r="K32" s="5" t="s">
        <v>369</v>
      </c>
      <c r="L32" s="5" t="s">
        <v>369</v>
      </c>
      <c r="M32" s="5" t="s">
        <v>369</v>
      </c>
      <c r="N32" s="5" t="s">
        <v>369</v>
      </c>
      <c r="O32" s="5" t="s">
        <v>369</v>
      </c>
      <c r="P32" s="5" t="s">
        <v>369</v>
      </c>
      <c r="Q32" s="5" t="s">
        <v>369</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42"/>
  <sheetViews>
    <sheetView workbookViewId="0">
      <selection activeCell="D1" sqref="D1"/>
    </sheetView>
  </sheetViews>
  <sheetFormatPr defaultRowHeight="18" x14ac:dyDescent="0.45"/>
  <sheetData>
    <row r="1" spans="1:4" x14ac:dyDescent="0.45">
      <c r="A1" t="s">
        <v>24</v>
      </c>
      <c r="B1" t="s">
        <v>31</v>
      </c>
      <c r="C1" t="s">
        <v>29</v>
      </c>
      <c r="D1" t="s">
        <v>30</v>
      </c>
    </row>
    <row r="2" spans="1:4" x14ac:dyDescent="0.45">
      <c r="A2" t="s">
        <v>365</v>
      </c>
      <c r="B2" t="s">
        <v>364</v>
      </c>
      <c r="D2" t="s">
        <v>364</v>
      </c>
    </row>
    <row r="3" spans="1:4" x14ac:dyDescent="0.45">
      <c r="A3" t="s">
        <v>25</v>
      </c>
      <c r="B3" t="s">
        <v>27</v>
      </c>
      <c r="D3" t="s">
        <v>32</v>
      </c>
    </row>
    <row r="4" spans="1:4" x14ac:dyDescent="0.45">
      <c r="A4" t="s">
        <v>26</v>
      </c>
      <c r="B4" t="s">
        <v>28</v>
      </c>
      <c r="D4" t="s">
        <v>33</v>
      </c>
    </row>
    <row r="5" spans="1:4" x14ac:dyDescent="0.45">
      <c r="D5" t="s">
        <v>34</v>
      </c>
    </row>
    <row r="6" spans="1:4" x14ac:dyDescent="0.45">
      <c r="D6" t="s">
        <v>35</v>
      </c>
    </row>
    <row r="7" spans="1:4" x14ac:dyDescent="0.45">
      <c r="D7" t="s">
        <v>36</v>
      </c>
    </row>
    <row r="8" spans="1:4" x14ac:dyDescent="0.45">
      <c r="D8" t="s">
        <v>37</v>
      </c>
    </row>
    <row r="9" spans="1:4" x14ac:dyDescent="0.45">
      <c r="D9" t="s">
        <v>38</v>
      </c>
    </row>
    <row r="10" spans="1:4" x14ac:dyDescent="0.45">
      <c r="D10" t="s">
        <v>39</v>
      </c>
    </row>
    <row r="11" spans="1:4" x14ac:dyDescent="0.45">
      <c r="D11" t="s">
        <v>40</v>
      </c>
    </row>
    <row r="12" spans="1:4" x14ac:dyDescent="0.45">
      <c r="D12" t="s">
        <v>41</v>
      </c>
    </row>
    <row r="13" spans="1:4" x14ac:dyDescent="0.45">
      <c r="D13" t="s">
        <v>42</v>
      </c>
    </row>
    <row r="14" spans="1:4" x14ac:dyDescent="0.45">
      <c r="D14" t="s">
        <v>43</v>
      </c>
    </row>
    <row r="15" spans="1:4" x14ac:dyDescent="0.45">
      <c r="D15" t="s">
        <v>44</v>
      </c>
    </row>
    <row r="16" spans="1:4" x14ac:dyDescent="0.45">
      <c r="D16" t="s">
        <v>45</v>
      </c>
    </row>
    <row r="17" spans="4:4" x14ac:dyDescent="0.45">
      <c r="D17" t="s">
        <v>46</v>
      </c>
    </row>
    <row r="18" spans="4:4" x14ac:dyDescent="0.45">
      <c r="D18" t="s">
        <v>47</v>
      </c>
    </row>
    <row r="19" spans="4:4" x14ac:dyDescent="0.45">
      <c r="D19" t="s">
        <v>48</v>
      </c>
    </row>
    <row r="20" spans="4:4" x14ac:dyDescent="0.45">
      <c r="D20" t="s">
        <v>49</v>
      </c>
    </row>
    <row r="21" spans="4:4" x14ac:dyDescent="0.45">
      <c r="D21" t="s">
        <v>50</v>
      </c>
    </row>
    <row r="22" spans="4:4" x14ac:dyDescent="0.45">
      <c r="D22" t="s">
        <v>51</v>
      </c>
    </row>
    <row r="23" spans="4:4" x14ac:dyDescent="0.45">
      <c r="D23" t="s">
        <v>52</v>
      </c>
    </row>
    <row r="24" spans="4:4" x14ac:dyDescent="0.45">
      <c r="D24" t="s">
        <v>53</v>
      </c>
    </row>
    <row r="25" spans="4:4" x14ac:dyDescent="0.45">
      <c r="D25" t="s">
        <v>54</v>
      </c>
    </row>
    <row r="26" spans="4:4" x14ac:dyDescent="0.45">
      <c r="D26" t="s">
        <v>55</v>
      </c>
    </row>
    <row r="27" spans="4:4" x14ac:dyDescent="0.45">
      <c r="D27" t="s">
        <v>56</v>
      </c>
    </row>
    <row r="28" spans="4:4" x14ac:dyDescent="0.45">
      <c r="D28" t="s">
        <v>57</v>
      </c>
    </row>
    <row r="29" spans="4:4" x14ac:dyDescent="0.45">
      <c r="D29" t="s">
        <v>58</v>
      </c>
    </row>
    <row r="30" spans="4:4" x14ac:dyDescent="0.45">
      <c r="D30" t="s">
        <v>59</v>
      </c>
    </row>
    <row r="31" spans="4:4" x14ac:dyDescent="0.45">
      <c r="D31" t="s">
        <v>60</v>
      </c>
    </row>
    <row r="32" spans="4:4" x14ac:dyDescent="0.45">
      <c r="D32" t="s">
        <v>61</v>
      </c>
    </row>
    <row r="33" spans="4:4" x14ac:dyDescent="0.45">
      <c r="D33" t="s">
        <v>62</v>
      </c>
    </row>
    <row r="34" spans="4:4" x14ac:dyDescent="0.45">
      <c r="D34" t="s">
        <v>63</v>
      </c>
    </row>
    <row r="35" spans="4:4" x14ac:dyDescent="0.45">
      <c r="D35" t="s">
        <v>64</v>
      </c>
    </row>
    <row r="36" spans="4:4" x14ac:dyDescent="0.45">
      <c r="D36" t="s">
        <v>65</v>
      </c>
    </row>
    <row r="37" spans="4:4" x14ac:dyDescent="0.45">
      <c r="D37" t="s">
        <v>66</v>
      </c>
    </row>
    <row r="38" spans="4:4" x14ac:dyDescent="0.45">
      <c r="D38" t="s">
        <v>67</v>
      </c>
    </row>
    <row r="39" spans="4:4" x14ac:dyDescent="0.45">
      <c r="D39" t="s">
        <v>68</v>
      </c>
    </row>
    <row r="40" spans="4:4" x14ac:dyDescent="0.45">
      <c r="D40" t="s">
        <v>69</v>
      </c>
    </row>
    <row r="41" spans="4:4" x14ac:dyDescent="0.45">
      <c r="D41" t="s">
        <v>70</v>
      </c>
    </row>
    <row r="42" spans="4:4" x14ac:dyDescent="0.45">
      <c r="D42" t="s">
        <v>71</v>
      </c>
    </row>
    <row r="43" spans="4:4" x14ac:dyDescent="0.45">
      <c r="D43" t="s">
        <v>72</v>
      </c>
    </row>
    <row r="44" spans="4:4" x14ac:dyDescent="0.45">
      <c r="D44" t="s">
        <v>73</v>
      </c>
    </row>
    <row r="45" spans="4:4" x14ac:dyDescent="0.45">
      <c r="D45" t="s">
        <v>74</v>
      </c>
    </row>
    <row r="46" spans="4:4" x14ac:dyDescent="0.45">
      <c r="D46" t="s">
        <v>75</v>
      </c>
    </row>
    <row r="47" spans="4:4" x14ac:dyDescent="0.45">
      <c r="D47" t="s">
        <v>76</v>
      </c>
    </row>
    <row r="48" spans="4:4" x14ac:dyDescent="0.45">
      <c r="D48" t="s">
        <v>77</v>
      </c>
    </row>
    <row r="49" spans="4:4" x14ac:dyDescent="0.45">
      <c r="D49" t="s">
        <v>78</v>
      </c>
    </row>
    <row r="50" spans="4:4" x14ac:dyDescent="0.45">
      <c r="D50" t="s">
        <v>79</v>
      </c>
    </row>
    <row r="51" spans="4:4" x14ac:dyDescent="0.45">
      <c r="D51" t="s">
        <v>80</v>
      </c>
    </row>
    <row r="52" spans="4:4" x14ac:dyDescent="0.45">
      <c r="D52" t="s">
        <v>81</v>
      </c>
    </row>
    <row r="53" spans="4:4" x14ac:dyDescent="0.45">
      <c r="D53" t="s">
        <v>82</v>
      </c>
    </row>
    <row r="54" spans="4:4" x14ac:dyDescent="0.45">
      <c r="D54" t="s">
        <v>83</v>
      </c>
    </row>
    <row r="55" spans="4:4" x14ac:dyDescent="0.45">
      <c r="D55" t="s">
        <v>84</v>
      </c>
    </row>
    <row r="56" spans="4:4" x14ac:dyDescent="0.45">
      <c r="D56" t="s">
        <v>85</v>
      </c>
    </row>
    <row r="57" spans="4:4" x14ac:dyDescent="0.45">
      <c r="D57" t="s">
        <v>86</v>
      </c>
    </row>
    <row r="58" spans="4:4" x14ac:dyDescent="0.45">
      <c r="D58" t="s">
        <v>87</v>
      </c>
    </row>
    <row r="59" spans="4:4" x14ac:dyDescent="0.45">
      <c r="D59" t="s">
        <v>88</v>
      </c>
    </row>
    <row r="60" spans="4:4" x14ac:dyDescent="0.45">
      <c r="D60" t="s">
        <v>89</v>
      </c>
    </row>
    <row r="61" spans="4:4" x14ac:dyDescent="0.45">
      <c r="D61" t="s">
        <v>90</v>
      </c>
    </row>
    <row r="62" spans="4:4" x14ac:dyDescent="0.45">
      <c r="D62" t="s">
        <v>91</v>
      </c>
    </row>
    <row r="63" spans="4:4" x14ac:dyDescent="0.45">
      <c r="D63" t="s">
        <v>92</v>
      </c>
    </row>
    <row r="64" spans="4:4" x14ac:dyDescent="0.45">
      <c r="D64" t="s">
        <v>93</v>
      </c>
    </row>
    <row r="65" spans="4:4" x14ac:dyDescent="0.45">
      <c r="D65" t="s">
        <v>94</v>
      </c>
    </row>
    <row r="66" spans="4:4" x14ac:dyDescent="0.45">
      <c r="D66" t="s">
        <v>95</v>
      </c>
    </row>
    <row r="67" spans="4:4" x14ac:dyDescent="0.45">
      <c r="D67" t="s">
        <v>96</v>
      </c>
    </row>
    <row r="68" spans="4:4" x14ac:dyDescent="0.45">
      <c r="D68" t="s">
        <v>97</v>
      </c>
    </row>
    <row r="69" spans="4:4" x14ac:dyDescent="0.45">
      <c r="D69" t="s">
        <v>98</v>
      </c>
    </row>
    <row r="70" spans="4:4" x14ac:dyDescent="0.45">
      <c r="D70" t="s">
        <v>99</v>
      </c>
    </row>
    <row r="71" spans="4:4" x14ac:dyDescent="0.45">
      <c r="D71" t="s">
        <v>100</v>
      </c>
    </row>
    <row r="72" spans="4:4" x14ac:dyDescent="0.45">
      <c r="D72" t="s">
        <v>101</v>
      </c>
    </row>
    <row r="73" spans="4:4" x14ac:dyDescent="0.45">
      <c r="D73" t="s">
        <v>102</v>
      </c>
    </row>
    <row r="74" spans="4:4" x14ac:dyDescent="0.45">
      <c r="D74" t="s">
        <v>103</v>
      </c>
    </row>
    <row r="75" spans="4:4" x14ac:dyDescent="0.45">
      <c r="D75" t="s">
        <v>104</v>
      </c>
    </row>
    <row r="76" spans="4:4" x14ac:dyDescent="0.45">
      <c r="D76" t="s">
        <v>105</v>
      </c>
    </row>
    <row r="77" spans="4:4" x14ac:dyDescent="0.45">
      <c r="D77" t="s">
        <v>106</v>
      </c>
    </row>
    <row r="78" spans="4:4" x14ac:dyDescent="0.45">
      <c r="D78" t="s">
        <v>107</v>
      </c>
    </row>
    <row r="79" spans="4:4" x14ac:dyDescent="0.45">
      <c r="D79" t="s">
        <v>108</v>
      </c>
    </row>
    <row r="80" spans="4:4" x14ac:dyDescent="0.45">
      <c r="D80" t="s">
        <v>109</v>
      </c>
    </row>
    <row r="81" spans="4:4" x14ac:dyDescent="0.45">
      <c r="D81" t="s">
        <v>110</v>
      </c>
    </row>
    <row r="82" spans="4:4" x14ac:dyDescent="0.45">
      <c r="D82" t="s">
        <v>111</v>
      </c>
    </row>
    <row r="83" spans="4:4" x14ac:dyDescent="0.45">
      <c r="D83" t="s">
        <v>112</v>
      </c>
    </row>
    <row r="84" spans="4:4" x14ac:dyDescent="0.45">
      <c r="D84" t="s">
        <v>113</v>
      </c>
    </row>
    <row r="85" spans="4:4" x14ac:dyDescent="0.45">
      <c r="D85" t="s">
        <v>114</v>
      </c>
    </row>
    <row r="86" spans="4:4" x14ac:dyDescent="0.45">
      <c r="D86" t="s">
        <v>115</v>
      </c>
    </row>
    <row r="87" spans="4:4" x14ac:dyDescent="0.45">
      <c r="D87" t="s">
        <v>116</v>
      </c>
    </row>
    <row r="88" spans="4:4" x14ac:dyDescent="0.45">
      <c r="D88" t="s">
        <v>117</v>
      </c>
    </row>
    <row r="89" spans="4:4" x14ac:dyDescent="0.45">
      <c r="D89" t="s">
        <v>118</v>
      </c>
    </row>
    <row r="90" spans="4:4" x14ac:dyDescent="0.45">
      <c r="D90" t="s">
        <v>119</v>
      </c>
    </row>
    <row r="91" spans="4:4" x14ac:dyDescent="0.45">
      <c r="D91" t="s">
        <v>120</v>
      </c>
    </row>
    <row r="92" spans="4:4" x14ac:dyDescent="0.45">
      <c r="D92" t="s">
        <v>121</v>
      </c>
    </row>
    <row r="93" spans="4:4" x14ac:dyDescent="0.45">
      <c r="D93" t="s">
        <v>122</v>
      </c>
    </row>
    <row r="94" spans="4:4" x14ac:dyDescent="0.45">
      <c r="D94" t="s">
        <v>123</v>
      </c>
    </row>
    <row r="95" spans="4:4" x14ac:dyDescent="0.45">
      <c r="D95" t="s">
        <v>124</v>
      </c>
    </row>
    <row r="96" spans="4:4" x14ac:dyDescent="0.45">
      <c r="D96" t="s">
        <v>125</v>
      </c>
    </row>
    <row r="97" spans="4:4" x14ac:dyDescent="0.45">
      <c r="D97" t="s">
        <v>126</v>
      </c>
    </row>
    <row r="98" spans="4:4" x14ac:dyDescent="0.45">
      <c r="D98" t="s">
        <v>127</v>
      </c>
    </row>
    <row r="99" spans="4:4" x14ac:dyDescent="0.45">
      <c r="D99" t="s">
        <v>128</v>
      </c>
    </row>
    <row r="100" spans="4:4" x14ac:dyDescent="0.45">
      <c r="D100" t="s">
        <v>129</v>
      </c>
    </row>
    <row r="101" spans="4:4" x14ac:dyDescent="0.45">
      <c r="D101" t="s">
        <v>130</v>
      </c>
    </row>
    <row r="102" spans="4:4" x14ac:dyDescent="0.45">
      <c r="D102" t="s">
        <v>131</v>
      </c>
    </row>
    <row r="103" spans="4:4" x14ac:dyDescent="0.45">
      <c r="D103" t="s">
        <v>132</v>
      </c>
    </row>
    <row r="104" spans="4:4" x14ac:dyDescent="0.45">
      <c r="D104" t="s">
        <v>133</v>
      </c>
    </row>
    <row r="105" spans="4:4" x14ac:dyDescent="0.45">
      <c r="D105" t="s">
        <v>134</v>
      </c>
    </row>
    <row r="106" spans="4:4" x14ac:dyDescent="0.45">
      <c r="D106" t="s">
        <v>135</v>
      </c>
    </row>
    <row r="107" spans="4:4" x14ac:dyDescent="0.45">
      <c r="D107" t="s">
        <v>136</v>
      </c>
    </row>
    <row r="108" spans="4:4" x14ac:dyDescent="0.45">
      <c r="D108" t="s">
        <v>137</v>
      </c>
    </row>
    <row r="109" spans="4:4" x14ac:dyDescent="0.45">
      <c r="D109" t="s">
        <v>138</v>
      </c>
    </row>
    <row r="110" spans="4:4" x14ac:dyDescent="0.45">
      <c r="D110" t="s">
        <v>139</v>
      </c>
    </row>
    <row r="111" spans="4:4" x14ac:dyDescent="0.45">
      <c r="D111" t="s">
        <v>140</v>
      </c>
    </row>
    <row r="112" spans="4:4" x14ac:dyDescent="0.45">
      <c r="D112" t="s">
        <v>141</v>
      </c>
    </row>
    <row r="113" spans="4:4" x14ac:dyDescent="0.45">
      <c r="D113" t="s">
        <v>142</v>
      </c>
    </row>
    <row r="114" spans="4:4" x14ac:dyDescent="0.45">
      <c r="D114" t="s">
        <v>143</v>
      </c>
    </row>
    <row r="115" spans="4:4" x14ac:dyDescent="0.45">
      <c r="D115" t="s">
        <v>144</v>
      </c>
    </row>
    <row r="116" spans="4:4" x14ac:dyDescent="0.45">
      <c r="D116" t="s">
        <v>145</v>
      </c>
    </row>
    <row r="117" spans="4:4" x14ac:dyDescent="0.45">
      <c r="D117" t="s">
        <v>146</v>
      </c>
    </row>
    <row r="118" spans="4:4" x14ac:dyDescent="0.45">
      <c r="D118" t="s">
        <v>147</v>
      </c>
    </row>
    <row r="119" spans="4:4" x14ac:dyDescent="0.45">
      <c r="D119" t="s">
        <v>148</v>
      </c>
    </row>
    <row r="120" spans="4:4" x14ac:dyDescent="0.45">
      <c r="D120" t="s">
        <v>149</v>
      </c>
    </row>
    <row r="121" spans="4:4" x14ac:dyDescent="0.45">
      <c r="D121" t="s">
        <v>150</v>
      </c>
    </row>
    <row r="122" spans="4:4" x14ac:dyDescent="0.45">
      <c r="D122" t="s">
        <v>151</v>
      </c>
    </row>
    <row r="123" spans="4:4" x14ac:dyDescent="0.45">
      <c r="D123" t="s">
        <v>152</v>
      </c>
    </row>
    <row r="124" spans="4:4" x14ac:dyDescent="0.45">
      <c r="D124" t="s">
        <v>153</v>
      </c>
    </row>
    <row r="125" spans="4:4" x14ac:dyDescent="0.45">
      <c r="D125" t="s">
        <v>154</v>
      </c>
    </row>
    <row r="126" spans="4:4" x14ac:dyDescent="0.45">
      <c r="D126" t="s">
        <v>155</v>
      </c>
    </row>
    <row r="127" spans="4:4" x14ac:dyDescent="0.45">
      <c r="D127" t="s">
        <v>156</v>
      </c>
    </row>
    <row r="128" spans="4:4" x14ac:dyDescent="0.45">
      <c r="D128" t="s">
        <v>157</v>
      </c>
    </row>
    <row r="129" spans="4:4" x14ac:dyDescent="0.45">
      <c r="D129" t="s">
        <v>158</v>
      </c>
    </row>
    <row r="130" spans="4:4" x14ac:dyDescent="0.45">
      <c r="D130" t="s">
        <v>159</v>
      </c>
    </row>
    <row r="131" spans="4:4" x14ac:dyDescent="0.45">
      <c r="D131" t="s">
        <v>160</v>
      </c>
    </row>
    <row r="132" spans="4:4" x14ac:dyDescent="0.45">
      <c r="D132" t="s">
        <v>161</v>
      </c>
    </row>
    <row r="133" spans="4:4" x14ac:dyDescent="0.45">
      <c r="D133" t="s">
        <v>162</v>
      </c>
    </row>
    <row r="134" spans="4:4" x14ac:dyDescent="0.45">
      <c r="D134" t="s">
        <v>163</v>
      </c>
    </row>
    <row r="135" spans="4:4" x14ac:dyDescent="0.45">
      <c r="D135" t="s">
        <v>164</v>
      </c>
    </row>
    <row r="136" spans="4:4" x14ac:dyDescent="0.45">
      <c r="D136" t="s">
        <v>165</v>
      </c>
    </row>
    <row r="137" spans="4:4" x14ac:dyDescent="0.45">
      <c r="D137" t="s">
        <v>166</v>
      </c>
    </row>
    <row r="138" spans="4:4" x14ac:dyDescent="0.45">
      <c r="D138" t="s">
        <v>167</v>
      </c>
    </row>
    <row r="139" spans="4:4" x14ac:dyDescent="0.45">
      <c r="D139" t="s">
        <v>168</v>
      </c>
    </row>
    <row r="140" spans="4:4" x14ac:dyDescent="0.45">
      <c r="D140" t="s">
        <v>169</v>
      </c>
    </row>
    <row r="141" spans="4:4" x14ac:dyDescent="0.45">
      <c r="D141" t="s">
        <v>170</v>
      </c>
    </row>
    <row r="142" spans="4:4" x14ac:dyDescent="0.45">
      <c r="D142" t="s">
        <v>171</v>
      </c>
    </row>
    <row r="143" spans="4:4" x14ac:dyDescent="0.45">
      <c r="D143" t="s">
        <v>172</v>
      </c>
    </row>
    <row r="144" spans="4:4" x14ac:dyDescent="0.45">
      <c r="D144" t="s">
        <v>173</v>
      </c>
    </row>
    <row r="145" spans="4:4" x14ac:dyDescent="0.45">
      <c r="D145" t="s">
        <v>174</v>
      </c>
    </row>
    <row r="146" spans="4:4" x14ac:dyDescent="0.45">
      <c r="D146" t="s">
        <v>175</v>
      </c>
    </row>
    <row r="147" spans="4:4" x14ac:dyDescent="0.45">
      <c r="D147" t="s">
        <v>176</v>
      </c>
    </row>
    <row r="148" spans="4:4" x14ac:dyDescent="0.45">
      <c r="D148" t="s">
        <v>177</v>
      </c>
    </row>
    <row r="149" spans="4:4" x14ac:dyDescent="0.45">
      <c r="D149" t="s">
        <v>178</v>
      </c>
    </row>
    <row r="150" spans="4:4" x14ac:dyDescent="0.45">
      <c r="D150" t="s">
        <v>179</v>
      </c>
    </row>
    <row r="151" spans="4:4" x14ac:dyDescent="0.45">
      <c r="D151" t="s">
        <v>180</v>
      </c>
    </row>
    <row r="152" spans="4:4" x14ac:dyDescent="0.45">
      <c r="D152" t="s">
        <v>181</v>
      </c>
    </row>
    <row r="153" spans="4:4" x14ac:dyDescent="0.45">
      <c r="D153" t="s">
        <v>182</v>
      </c>
    </row>
    <row r="154" spans="4:4" x14ac:dyDescent="0.45">
      <c r="D154" t="s">
        <v>183</v>
      </c>
    </row>
    <row r="155" spans="4:4" x14ac:dyDescent="0.45">
      <c r="D155" t="s">
        <v>184</v>
      </c>
    </row>
    <row r="156" spans="4:4" x14ac:dyDescent="0.45">
      <c r="D156" t="s">
        <v>185</v>
      </c>
    </row>
    <row r="157" spans="4:4" x14ac:dyDescent="0.45">
      <c r="D157" t="s">
        <v>186</v>
      </c>
    </row>
    <row r="158" spans="4:4" x14ac:dyDescent="0.45">
      <c r="D158" t="s">
        <v>187</v>
      </c>
    </row>
    <row r="159" spans="4:4" x14ac:dyDescent="0.45">
      <c r="D159" t="s">
        <v>188</v>
      </c>
    </row>
    <row r="160" spans="4:4" x14ac:dyDescent="0.45">
      <c r="D160" t="s">
        <v>189</v>
      </c>
    </row>
    <row r="161" spans="4:4" x14ac:dyDescent="0.45">
      <c r="D161" t="s">
        <v>190</v>
      </c>
    </row>
    <row r="162" spans="4:4" x14ac:dyDescent="0.45">
      <c r="D162" t="s">
        <v>191</v>
      </c>
    </row>
    <row r="163" spans="4:4" x14ac:dyDescent="0.45">
      <c r="D163" t="s">
        <v>192</v>
      </c>
    </row>
    <row r="164" spans="4:4" x14ac:dyDescent="0.45">
      <c r="D164" t="s">
        <v>193</v>
      </c>
    </row>
    <row r="165" spans="4:4" x14ac:dyDescent="0.45">
      <c r="D165" t="s">
        <v>194</v>
      </c>
    </row>
    <row r="166" spans="4:4" x14ac:dyDescent="0.45">
      <c r="D166" t="s">
        <v>195</v>
      </c>
    </row>
    <row r="167" spans="4:4" x14ac:dyDescent="0.45">
      <c r="D167" t="s">
        <v>196</v>
      </c>
    </row>
    <row r="168" spans="4:4" x14ac:dyDescent="0.45">
      <c r="D168" t="s">
        <v>197</v>
      </c>
    </row>
    <row r="169" spans="4:4" x14ac:dyDescent="0.45">
      <c r="D169" t="s">
        <v>198</v>
      </c>
    </row>
    <row r="170" spans="4:4" x14ac:dyDescent="0.45">
      <c r="D170" t="s">
        <v>199</v>
      </c>
    </row>
    <row r="171" spans="4:4" x14ac:dyDescent="0.45">
      <c r="D171" t="s">
        <v>200</v>
      </c>
    </row>
    <row r="172" spans="4:4" x14ac:dyDescent="0.45">
      <c r="D172" t="s">
        <v>201</v>
      </c>
    </row>
    <row r="173" spans="4:4" x14ac:dyDescent="0.45">
      <c r="D173" t="s">
        <v>202</v>
      </c>
    </row>
    <row r="174" spans="4:4" x14ac:dyDescent="0.45">
      <c r="D174" t="s">
        <v>203</v>
      </c>
    </row>
    <row r="175" spans="4:4" x14ac:dyDescent="0.45">
      <c r="D175" t="s">
        <v>204</v>
      </c>
    </row>
    <row r="176" spans="4:4" x14ac:dyDescent="0.45">
      <c r="D176" t="s">
        <v>205</v>
      </c>
    </row>
    <row r="177" spans="4:4" x14ac:dyDescent="0.45">
      <c r="D177" t="s">
        <v>206</v>
      </c>
    </row>
    <row r="178" spans="4:4" x14ac:dyDescent="0.45">
      <c r="D178" t="s">
        <v>207</v>
      </c>
    </row>
    <row r="179" spans="4:4" x14ac:dyDescent="0.45">
      <c r="D179" t="s">
        <v>208</v>
      </c>
    </row>
    <row r="180" spans="4:4" x14ac:dyDescent="0.45">
      <c r="D180" t="s">
        <v>209</v>
      </c>
    </row>
    <row r="181" spans="4:4" x14ac:dyDescent="0.45">
      <c r="D181" t="s">
        <v>210</v>
      </c>
    </row>
    <row r="182" spans="4:4" x14ac:dyDescent="0.45">
      <c r="D182" t="s">
        <v>211</v>
      </c>
    </row>
    <row r="183" spans="4:4" x14ac:dyDescent="0.45">
      <c r="D183" t="s">
        <v>212</v>
      </c>
    </row>
    <row r="184" spans="4:4" x14ac:dyDescent="0.45">
      <c r="D184" t="s">
        <v>213</v>
      </c>
    </row>
    <row r="185" spans="4:4" x14ac:dyDescent="0.45">
      <c r="D185" t="s">
        <v>214</v>
      </c>
    </row>
    <row r="186" spans="4:4" x14ac:dyDescent="0.45">
      <c r="D186" t="s">
        <v>215</v>
      </c>
    </row>
    <row r="187" spans="4:4" x14ac:dyDescent="0.45">
      <c r="D187" t="s">
        <v>216</v>
      </c>
    </row>
    <row r="188" spans="4:4" x14ac:dyDescent="0.45">
      <c r="D188" t="s">
        <v>217</v>
      </c>
    </row>
    <row r="189" spans="4:4" x14ac:dyDescent="0.45">
      <c r="D189" t="s">
        <v>218</v>
      </c>
    </row>
    <row r="190" spans="4:4" x14ac:dyDescent="0.45">
      <c r="D190" t="s">
        <v>219</v>
      </c>
    </row>
    <row r="191" spans="4:4" x14ac:dyDescent="0.45">
      <c r="D191" t="s">
        <v>220</v>
      </c>
    </row>
    <row r="192" spans="4:4" x14ac:dyDescent="0.45">
      <c r="D192" t="s">
        <v>221</v>
      </c>
    </row>
    <row r="193" spans="4:4" x14ac:dyDescent="0.45">
      <c r="D193" t="s">
        <v>222</v>
      </c>
    </row>
    <row r="194" spans="4:4" x14ac:dyDescent="0.45">
      <c r="D194" t="s">
        <v>223</v>
      </c>
    </row>
    <row r="195" spans="4:4" x14ac:dyDescent="0.45">
      <c r="D195" t="s">
        <v>224</v>
      </c>
    </row>
    <row r="196" spans="4:4" x14ac:dyDescent="0.45">
      <c r="D196" t="s">
        <v>225</v>
      </c>
    </row>
    <row r="197" spans="4:4" x14ac:dyDescent="0.45">
      <c r="D197" t="s">
        <v>226</v>
      </c>
    </row>
    <row r="198" spans="4:4" x14ac:dyDescent="0.45">
      <c r="D198" t="s">
        <v>227</v>
      </c>
    </row>
    <row r="199" spans="4:4" x14ac:dyDescent="0.45">
      <c r="D199" t="s">
        <v>228</v>
      </c>
    </row>
    <row r="200" spans="4:4" x14ac:dyDescent="0.45">
      <c r="D200" t="s">
        <v>229</v>
      </c>
    </row>
    <row r="201" spans="4:4" x14ac:dyDescent="0.45">
      <c r="D201" t="s">
        <v>230</v>
      </c>
    </row>
    <row r="202" spans="4:4" x14ac:dyDescent="0.45">
      <c r="D202" t="s">
        <v>231</v>
      </c>
    </row>
    <row r="203" spans="4:4" x14ac:dyDescent="0.45">
      <c r="D203" t="s">
        <v>232</v>
      </c>
    </row>
    <row r="204" spans="4:4" x14ac:dyDescent="0.45">
      <c r="D204" t="s">
        <v>233</v>
      </c>
    </row>
    <row r="205" spans="4:4" x14ac:dyDescent="0.45">
      <c r="D205" t="s">
        <v>234</v>
      </c>
    </row>
    <row r="206" spans="4:4" x14ac:dyDescent="0.45">
      <c r="D206" t="s">
        <v>235</v>
      </c>
    </row>
    <row r="207" spans="4:4" x14ac:dyDescent="0.45">
      <c r="D207" t="s">
        <v>236</v>
      </c>
    </row>
    <row r="208" spans="4:4" x14ac:dyDescent="0.45">
      <c r="D208" t="s">
        <v>237</v>
      </c>
    </row>
    <row r="209" spans="4:4" x14ac:dyDescent="0.45">
      <c r="D209" t="s">
        <v>238</v>
      </c>
    </row>
    <row r="210" spans="4:4" x14ac:dyDescent="0.45">
      <c r="D210" t="s">
        <v>239</v>
      </c>
    </row>
    <row r="211" spans="4:4" x14ac:dyDescent="0.45">
      <c r="D211" t="s">
        <v>240</v>
      </c>
    </row>
    <row r="212" spans="4:4" x14ac:dyDescent="0.45">
      <c r="D212" t="s">
        <v>241</v>
      </c>
    </row>
    <row r="213" spans="4:4" x14ac:dyDescent="0.45">
      <c r="D213" t="s">
        <v>298</v>
      </c>
    </row>
    <row r="214" spans="4:4" x14ac:dyDescent="0.45">
      <c r="D214" t="s">
        <v>297</v>
      </c>
    </row>
    <row r="215" spans="4:4" x14ac:dyDescent="0.45">
      <c r="D215" t="s">
        <v>242</v>
      </c>
    </row>
    <row r="216" spans="4:4" x14ac:dyDescent="0.45">
      <c r="D216" t="s">
        <v>243</v>
      </c>
    </row>
    <row r="217" spans="4:4" x14ac:dyDescent="0.45">
      <c r="D217" t="s">
        <v>244</v>
      </c>
    </row>
    <row r="218" spans="4:4" x14ac:dyDescent="0.45">
      <c r="D218" t="s">
        <v>245</v>
      </c>
    </row>
    <row r="219" spans="4:4" x14ac:dyDescent="0.45">
      <c r="D219" t="s">
        <v>246</v>
      </c>
    </row>
    <row r="220" spans="4:4" x14ac:dyDescent="0.45">
      <c r="D220" t="s">
        <v>247</v>
      </c>
    </row>
    <row r="221" spans="4:4" x14ac:dyDescent="0.45">
      <c r="D221" t="s">
        <v>248</v>
      </c>
    </row>
    <row r="222" spans="4:4" x14ac:dyDescent="0.45">
      <c r="D222" t="s">
        <v>249</v>
      </c>
    </row>
    <row r="223" spans="4:4" x14ac:dyDescent="0.45">
      <c r="D223" t="s">
        <v>250</v>
      </c>
    </row>
    <row r="224" spans="4:4" x14ac:dyDescent="0.45">
      <c r="D224" t="s">
        <v>251</v>
      </c>
    </row>
    <row r="225" spans="4:4" x14ac:dyDescent="0.45">
      <c r="D225" t="s">
        <v>252</v>
      </c>
    </row>
    <row r="226" spans="4:4" x14ac:dyDescent="0.45">
      <c r="D226" t="s">
        <v>253</v>
      </c>
    </row>
    <row r="227" spans="4:4" x14ac:dyDescent="0.45">
      <c r="D227" t="s">
        <v>254</v>
      </c>
    </row>
    <row r="228" spans="4:4" x14ac:dyDescent="0.45">
      <c r="D228" t="s">
        <v>255</v>
      </c>
    </row>
    <row r="229" spans="4:4" x14ac:dyDescent="0.45">
      <c r="D229" t="s">
        <v>256</v>
      </c>
    </row>
    <row r="230" spans="4:4" x14ac:dyDescent="0.45">
      <c r="D230" t="s">
        <v>257</v>
      </c>
    </row>
    <row r="231" spans="4:4" x14ac:dyDescent="0.45">
      <c r="D231" t="s">
        <v>258</v>
      </c>
    </row>
    <row r="232" spans="4:4" x14ac:dyDescent="0.45">
      <c r="D232" t="s">
        <v>259</v>
      </c>
    </row>
    <row r="233" spans="4:4" x14ac:dyDescent="0.45">
      <c r="D233" t="s">
        <v>260</v>
      </c>
    </row>
    <row r="234" spans="4:4" x14ac:dyDescent="0.45">
      <c r="D234" t="s">
        <v>261</v>
      </c>
    </row>
    <row r="235" spans="4:4" x14ac:dyDescent="0.45">
      <c r="D235" t="s">
        <v>262</v>
      </c>
    </row>
    <row r="236" spans="4:4" x14ac:dyDescent="0.45">
      <c r="D236" t="s">
        <v>263</v>
      </c>
    </row>
    <row r="237" spans="4:4" x14ac:dyDescent="0.45">
      <c r="D237" t="s">
        <v>264</v>
      </c>
    </row>
    <row r="238" spans="4:4" x14ac:dyDescent="0.45">
      <c r="D238" t="s">
        <v>265</v>
      </c>
    </row>
    <row r="239" spans="4:4" x14ac:dyDescent="0.45">
      <c r="D239" t="s">
        <v>266</v>
      </c>
    </row>
    <row r="240" spans="4:4" x14ac:dyDescent="0.45">
      <c r="D240" t="s">
        <v>267</v>
      </c>
    </row>
    <row r="241" spans="4:4" x14ac:dyDescent="0.45">
      <c r="D241" t="s">
        <v>268</v>
      </c>
    </row>
    <row r="242" spans="4:4" x14ac:dyDescent="0.45">
      <c r="D242" t="s">
        <v>269</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102"/>
  <sheetViews>
    <sheetView topLeftCell="A70" zoomScaleNormal="100" workbookViewId="0">
      <selection activeCell="A80" sqref="A80"/>
    </sheetView>
  </sheetViews>
  <sheetFormatPr defaultRowHeight="18" x14ac:dyDescent="0.45"/>
  <cols>
    <col min="2" max="2" width="20.59765625" customWidth="1"/>
    <col min="3" max="3" width="35.59765625" customWidth="1"/>
    <col min="5" max="5" width="17.8984375" customWidth="1"/>
    <col min="7" max="7" width="13.19921875" customWidth="1"/>
  </cols>
  <sheetData>
    <row r="2" spans="1:10" ht="117.6" x14ac:dyDescent="0.45">
      <c r="A2" s="9" t="s">
        <v>309</v>
      </c>
      <c r="B2" s="10" t="s">
        <v>310</v>
      </c>
      <c r="C2" s="10" t="s">
        <v>311</v>
      </c>
      <c r="D2" s="10" t="s">
        <v>312</v>
      </c>
      <c r="E2" s="10" t="s">
        <v>313</v>
      </c>
      <c r="F2" s="10" t="s">
        <v>314</v>
      </c>
      <c r="G2" s="11" t="s">
        <v>315</v>
      </c>
      <c r="H2" s="10" t="s">
        <v>316</v>
      </c>
      <c r="I2" s="10" t="s">
        <v>317</v>
      </c>
      <c r="J2" s="12" t="s">
        <v>318</v>
      </c>
    </row>
    <row r="3" spans="1:10" ht="30" customHeight="1" x14ac:dyDescent="0.45">
      <c r="A3" s="33" t="s">
        <v>465</v>
      </c>
      <c r="B3" s="34" t="s">
        <v>466</v>
      </c>
      <c r="C3" s="35" t="s">
        <v>467</v>
      </c>
      <c r="D3" s="36" t="s">
        <v>726</v>
      </c>
      <c r="E3" s="37" t="s">
        <v>468</v>
      </c>
      <c r="F3" s="38" t="s">
        <v>469</v>
      </c>
      <c r="G3" s="39" t="s">
        <v>470</v>
      </c>
      <c r="H3" s="34">
        <v>2</v>
      </c>
      <c r="I3" s="34" t="s">
        <v>471</v>
      </c>
      <c r="J3" s="40" t="s">
        <v>472</v>
      </c>
    </row>
    <row r="4" spans="1:10" ht="30" customHeight="1" x14ac:dyDescent="0.45">
      <c r="A4" s="33" t="s">
        <v>473</v>
      </c>
      <c r="B4" s="34" t="s">
        <v>466</v>
      </c>
      <c r="C4" s="35" t="s">
        <v>474</v>
      </c>
      <c r="D4" s="36" t="s">
        <v>726</v>
      </c>
      <c r="E4" s="34" t="s">
        <v>468</v>
      </c>
      <c r="F4" s="38" t="s">
        <v>469</v>
      </c>
      <c r="G4" s="39" t="s">
        <v>470</v>
      </c>
      <c r="H4" s="34">
        <v>2</v>
      </c>
      <c r="I4" s="34" t="s">
        <v>471</v>
      </c>
      <c r="J4" s="41" t="s">
        <v>475</v>
      </c>
    </row>
    <row r="5" spans="1:10" ht="30" customHeight="1" x14ac:dyDescent="0.45">
      <c r="A5" s="33" t="s">
        <v>476</v>
      </c>
      <c r="B5" s="34" t="s">
        <v>477</v>
      </c>
      <c r="C5" s="35" t="s">
        <v>478</v>
      </c>
      <c r="D5" s="36"/>
      <c r="E5" s="34" t="s">
        <v>479</v>
      </c>
      <c r="F5" s="38" t="s">
        <v>469</v>
      </c>
      <c r="G5" s="39" t="s">
        <v>480</v>
      </c>
      <c r="H5" s="34">
        <v>3</v>
      </c>
      <c r="I5" s="34" t="s">
        <v>481</v>
      </c>
      <c r="J5" s="41"/>
    </row>
    <row r="6" spans="1:10" ht="30" customHeight="1" x14ac:dyDescent="0.45">
      <c r="A6" s="33" t="s">
        <v>482</v>
      </c>
      <c r="B6" s="34" t="s">
        <v>477</v>
      </c>
      <c r="C6" s="35" t="s">
        <v>483</v>
      </c>
      <c r="D6" s="36"/>
      <c r="E6" s="34" t="s">
        <v>479</v>
      </c>
      <c r="F6" s="38" t="s">
        <v>469</v>
      </c>
      <c r="G6" s="39" t="s">
        <v>480</v>
      </c>
      <c r="H6" s="34">
        <v>3</v>
      </c>
      <c r="I6" s="34" t="s">
        <v>481</v>
      </c>
      <c r="J6" s="41"/>
    </row>
    <row r="7" spans="1:10" ht="30" customHeight="1" x14ac:dyDescent="0.45">
      <c r="A7" s="33" t="s">
        <v>484</v>
      </c>
      <c r="B7" s="34" t="s">
        <v>477</v>
      </c>
      <c r="C7" s="35" t="s">
        <v>485</v>
      </c>
      <c r="D7" s="42"/>
      <c r="E7" s="43" t="s">
        <v>479</v>
      </c>
      <c r="F7" s="44" t="s">
        <v>469</v>
      </c>
      <c r="G7" s="39" t="s">
        <v>480</v>
      </c>
      <c r="H7" s="34">
        <v>3</v>
      </c>
      <c r="I7" s="45" t="s">
        <v>481</v>
      </c>
      <c r="J7" s="40"/>
    </row>
    <row r="8" spans="1:10" ht="30" customHeight="1" x14ac:dyDescent="0.45">
      <c r="A8" s="33" t="s">
        <v>486</v>
      </c>
      <c r="B8" s="34" t="s">
        <v>487</v>
      </c>
      <c r="C8" s="35" t="s">
        <v>488</v>
      </c>
      <c r="D8" s="42" t="s">
        <v>489</v>
      </c>
      <c r="E8" s="43" t="s">
        <v>490</v>
      </c>
      <c r="F8" s="44" t="s">
        <v>491</v>
      </c>
      <c r="G8" s="39" t="s">
        <v>480</v>
      </c>
      <c r="H8" s="34">
        <v>2</v>
      </c>
      <c r="I8" s="45" t="s">
        <v>471</v>
      </c>
      <c r="J8" s="40"/>
    </row>
    <row r="9" spans="1:10" ht="30" customHeight="1" x14ac:dyDescent="0.45">
      <c r="A9" s="33" t="s">
        <v>492</v>
      </c>
      <c r="B9" s="34" t="s">
        <v>493</v>
      </c>
      <c r="C9" s="35" t="s">
        <v>494</v>
      </c>
      <c r="D9" s="42" t="s">
        <v>495</v>
      </c>
      <c r="E9" s="43" t="s">
        <v>496</v>
      </c>
      <c r="F9" s="44" t="s">
        <v>469</v>
      </c>
      <c r="G9" s="39" t="s">
        <v>470</v>
      </c>
      <c r="H9" s="34">
        <v>3</v>
      </c>
      <c r="I9" s="45" t="s">
        <v>471</v>
      </c>
      <c r="J9" s="40"/>
    </row>
    <row r="10" spans="1:10" ht="30" customHeight="1" x14ac:dyDescent="0.45">
      <c r="A10" s="33" t="s">
        <v>497</v>
      </c>
      <c r="B10" s="34" t="s">
        <v>498</v>
      </c>
      <c r="C10" s="35" t="s">
        <v>499</v>
      </c>
      <c r="D10" s="36" t="s">
        <v>500</v>
      </c>
      <c r="E10" s="43" t="s">
        <v>496</v>
      </c>
      <c r="F10" s="44" t="s">
        <v>469</v>
      </c>
      <c r="G10" s="39" t="s">
        <v>470</v>
      </c>
      <c r="H10" s="34">
        <v>3</v>
      </c>
      <c r="I10" s="34" t="s">
        <v>471</v>
      </c>
      <c r="J10" s="40"/>
    </row>
    <row r="11" spans="1:10" ht="30" customHeight="1" x14ac:dyDescent="0.45">
      <c r="A11" s="33" t="s">
        <v>501</v>
      </c>
      <c r="B11" s="34" t="s">
        <v>502</v>
      </c>
      <c r="C11" s="35" t="s">
        <v>503</v>
      </c>
      <c r="D11" s="36" t="s">
        <v>504</v>
      </c>
      <c r="E11" s="34" t="s">
        <v>505</v>
      </c>
      <c r="F11" s="38" t="s">
        <v>469</v>
      </c>
      <c r="G11" s="39" t="s">
        <v>470</v>
      </c>
      <c r="H11" s="34">
        <v>2</v>
      </c>
      <c r="I11" s="34" t="s">
        <v>506</v>
      </c>
      <c r="J11" s="41"/>
    </row>
    <row r="12" spans="1:10" ht="30" customHeight="1" x14ac:dyDescent="0.45">
      <c r="A12" s="33" t="s">
        <v>507</v>
      </c>
      <c r="B12" s="34" t="s">
        <v>508</v>
      </c>
      <c r="C12" s="35" t="s">
        <v>509</v>
      </c>
      <c r="D12" s="42" t="s">
        <v>510</v>
      </c>
      <c r="E12" s="34" t="s">
        <v>511</v>
      </c>
      <c r="F12" s="38" t="s">
        <v>469</v>
      </c>
      <c r="G12" s="39" t="s">
        <v>480</v>
      </c>
      <c r="H12" s="34">
        <v>2</v>
      </c>
      <c r="I12" s="34" t="s">
        <v>506</v>
      </c>
      <c r="J12" s="41"/>
    </row>
    <row r="13" spans="1:10" ht="30" customHeight="1" x14ac:dyDescent="0.45">
      <c r="A13" s="33" t="s">
        <v>512</v>
      </c>
      <c r="B13" s="34" t="s">
        <v>513</v>
      </c>
      <c r="C13" s="35" t="s">
        <v>514</v>
      </c>
      <c r="D13" s="42" t="s">
        <v>515</v>
      </c>
      <c r="E13" s="34" t="s">
        <v>511</v>
      </c>
      <c r="F13" s="38" t="s">
        <v>469</v>
      </c>
      <c r="G13" s="39" t="s">
        <v>480</v>
      </c>
      <c r="H13" s="34">
        <v>2</v>
      </c>
      <c r="I13" s="34" t="s">
        <v>506</v>
      </c>
      <c r="J13" s="41"/>
    </row>
    <row r="14" spans="1:10" ht="30" customHeight="1" x14ac:dyDescent="0.45">
      <c r="A14" s="33" t="s">
        <v>516</v>
      </c>
      <c r="B14" s="34" t="s">
        <v>517</v>
      </c>
      <c r="C14" s="35" t="s">
        <v>518</v>
      </c>
      <c r="D14" s="36" t="s">
        <v>519</v>
      </c>
      <c r="E14" s="34" t="s">
        <v>511</v>
      </c>
      <c r="F14" s="38" t="s">
        <v>469</v>
      </c>
      <c r="G14" s="39" t="s">
        <v>480</v>
      </c>
      <c r="H14" s="34">
        <v>2</v>
      </c>
      <c r="I14" s="34" t="s">
        <v>506</v>
      </c>
      <c r="J14" s="40"/>
    </row>
    <row r="15" spans="1:10" ht="30" customHeight="1" x14ac:dyDescent="0.45">
      <c r="A15" s="33" t="s">
        <v>520</v>
      </c>
      <c r="B15" s="34" t="s">
        <v>521</v>
      </c>
      <c r="C15" s="46" t="s">
        <v>522</v>
      </c>
      <c r="D15" s="36" t="s">
        <v>523</v>
      </c>
      <c r="E15" s="43" t="s">
        <v>524</v>
      </c>
      <c r="F15" s="38" t="s">
        <v>491</v>
      </c>
      <c r="G15" s="39" t="s">
        <v>470</v>
      </c>
      <c r="H15" s="34">
        <v>1</v>
      </c>
      <c r="I15" s="34" t="s">
        <v>506</v>
      </c>
      <c r="J15" s="40"/>
    </row>
    <row r="16" spans="1:10" ht="30" customHeight="1" x14ac:dyDescent="0.45">
      <c r="A16" s="33" t="s">
        <v>525</v>
      </c>
      <c r="B16" s="37" t="s">
        <v>526</v>
      </c>
      <c r="C16" s="46" t="s">
        <v>527</v>
      </c>
      <c r="D16" s="36"/>
      <c r="E16" s="43" t="s">
        <v>528</v>
      </c>
      <c r="F16" s="44" t="s">
        <v>529</v>
      </c>
      <c r="G16" s="39" t="s">
        <v>470</v>
      </c>
      <c r="H16" s="34">
        <v>2</v>
      </c>
      <c r="I16" s="34" t="s">
        <v>530</v>
      </c>
      <c r="J16" s="40" t="s">
        <v>531</v>
      </c>
    </row>
    <row r="17" spans="1:10" ht="30" customHeight="1" x14ac:dyDescent="0.45">
      <c r="A17" s="33" t="s">
        <v>532</v>
      </c>
      <c r="B17" s="34" t="s">
        <v>487</v>
      </c>
      <c r="C17" s="46" t="s">
        <v>533</v>
      </c>
      <c r="D17" s="42"/>
      <c r="E17" s="43" t="s">
        <v>528</v>
      </c>
      <c r="F17" s="44" t="s">
        <v>529</v>
      </c>
      <c r="G17" s="39" t="s">
        <v>470</v>
      </c>
      <c r="H17" s="34">
        <v>2</v>
      </c>
      <c r="I17" s="34" t="s">
        <v>530</v>
      </c>
      <c r="J17" s="40" t="s">
        <v>534</v>
      </c>
    </row>
    <row r="18" spans="1:10" ht="30" customHeight="1" x14ac:dyDescent="0.45">
      <c r="A18" s="33" t="s">
        <v>727</v>
      </c>
      <c r="B18" s="34" t="s">
        <v>728</v>
      </c>
      <c r="C18" s="35" t="s">
        <v>729</v>
      </c>
      <c r="D18" s="42"/>
      <c r="E18" s="43" t="s">
        <v>730</v>
      </c>
      <c r="F18" s="44" t="s">
        <v>491</v>
      </c>
      <c r="G18" s="39" t="s">
        <v>470</v>
      </c>
      <c r="H18" s="34">
        <v>2</v>
      </c>
      <c r="I18" s="34" t="s">
        <v>506</v>
      </c>
      <c r="J18" s="40"/>
    </row>
    <row r="19" spans="1:10" ht="30" customHeight="1" x14ac:dyDescent="0.45">
      <c r="A19" s="33" t="s">
        <v>731</v>
      </c>
      <c r="B19" s="34" t="s">
        <v>728</v>
      </c>
      <c r="C19" s="35" t="s">
        <v>732</v>
      </c>
      <c r="D19" s="36"/>
      <c r="E19" s="43" t="s">
        <v>730</v>
      </c>
      <c r="F19" s="44" t="s">
        <v>491</v>
      </c>
      <c r="G19" s="39" t="s">
        <v>470</v>
      </c>
      <c r="H19" s="34">
        <v>2</v>
      </c>
      <c r="I19" s="47" t="s">
        <v>506</v>
      </c>
      <c r="J19" s="40"/>
    </row>
    <row r="20" spans="1:10" ht="30" customHeight="1" x14ac:dyDescent="0.45">
      <c r="A20" s="33" t="s">
        <v>535</v>
      </c>
      <c r="B20" s="34" t="s">
        <v>536</v>
      </c>
      <c r="C20" s="35" t="s">
        <v>537</v>
      </c>
      <c r="D20" s="48" t="s">
        <v>538</v>
      </c>
      <c r="E20" s="43" t="s">
        <v>539</v>
      </c>
      <c r="F20" s="44" t="s">
        <v>491</v>
      </c>
      <c r="G20" s="39" t="s">
        <v>470</v>
      </c>
      <c r="H20" s="34">
        <v>5</v>
      </c>
      <c r="I20" s="34" t="s">
        <v>506</v>
      </c>
      <c r="J20" s="40"/>
    </row>
    <row r="21" spans="1:10" ht="30" customHeight="1" x14ac:dyDescent="0.45">
      <c r="A21" s="33" t="s">
        <v>540</v>
      </c>
      <c r="B21" s="34" t="s">
        <v>541</v>
      </c>
      <c r="C21" s="35" t="s">
        <v>542</v>
      </c>
      <c r="D21" s="49" t="s">
        <v>538</v>
      </c>
      <c r="E21" s="43" t="s">
        <v>539</v>
      </c>
      <c r="F21" s="44" t="s">
        <v>491</v>
      </c>
      <c r="G21" s="39" t="s">
        <v>470</v>
      </c>
      <c r="H21" s="34">
        <v>5</v>
      </c>
      <c r="I21" s="34" t="s">
        <v>506</v>
      </c>
      <c r="J21" s="40"/>
    </row>
    <row r="22" spans="1:10" ht="30" customHeight="1" x14ac:dyDescent="0.45">
      <c r="A22" s="33" t="s">
        <v>543</v>
      </c>
      <c r="B22" s="34" t="s">
        <v>544</v>
      </c>
      <c r="C22" s="35" t="s">
        <v>545</v>
      </c>
      <c r="D22" s="36" t="s">
        <v>546</v>
      </c>
      <c r="E22" s="43" t="s">
        <v>547</v>
      </c>
      <c r="F22" s="44" t="s">
        <v>491</v>
      </c>
      <c r="G22" s="39" t="s">
        <v>470</v>
      </c>
      <c r="H22" s="34">
        <v>3</v>
      </c>
      <c r="I22" s="34" t="s">
        <v>530</v>
      </c>
      <c r="J22" s="40" t="s">
        <v>548</v>
      </c>
    </row>
    <row r="23" spans="1:10" ht="30" customHeight="1" x14ac:dyDescent="0.45">
      <c r="A23" s="33" t="s">
        <v>549</v>
      </c>
      <c r="B23" s="34" t="s">
        <v>544</v>
      </c>
      <c r="C23" s="35" t="s">
        <v>550</v>
      </c>
      <c r="D23" s="36" t="s">
        <v>546</v>
      </c>
      <c r="E23" s="43" t="s">
        <v>547</v>
      </c>
      <c r="F23" s="44" t="s">
        <v>491</v>
      </c>
      <c r="G23" s="39" t="s">
        <v>470</v>
      </c>
      <c r="H23" s="34">
        <v>3</v>
      </c>
      <c r="I23" s="34" t="s">
        <v>530</v>
      </c>
      <c r="J23" s="40" t="s">
        <v>548</v>
      </c>
    </row>
    <row r="24" spans="1:10" ht="30" customHeight="1" x14ac:dyDescent="0.45">
      <c r="A24" s="33" t="s">
        <v>551</v>
      </c>
      <c r="B24" s="34" t="s">
        <v>544</v>
      </c>
      <c r="C24" s="35" t="s">
        <v>552</v>
      </c>
      <c r="D24" s="42" t="s">
        <v>546</v>
      </c>
      <c r="E24" s="43" t="s">
        <v>547</v>
      </c>
      <c r="F24" s="44" t="s">
        <v>491</v>
      </c>
      <c r="G24" s="39" t="s">
        <v>470</v>
      </c>
      <c r="H24" s="34">
        <v>3</v>
      </c>
      <c r="I24" s="34" t="s">
        <v>530</v>
      </c>
      <c r="J24" s="40" t="s">
        <v>548</v>
      </c>
    </row>
    <row r="25" spans="1:10" ht="30" customHeight="1" x14ac:dyDescent="0.45">
      <c r="A25" s="33" t="s">
        <v>553</v>
      </c>
      <c r="B25" s="34" t="s">
        <v>544</v>
      </c>
      <c r="C25" s="35" t="s">
        <v>554</v>
      </c>
      <c r="D25" s="36" t="s">
        <v>546</v>
      </c>
      <c r="E25" s="43" t="s">
        <v>547</v>
      </c>
      <c r="F25" s="44" t="s">
        <v>491</v>
      </c>
      <c r="G25" s="39" t="s">
        <v>470</v>
      </c>
      <c r="H25" s="34">
        <v>3</v>
      </c>
      <c r="I25" s="34" t="s">
        <v>530</v>
      </c>
      <c r="J25" s="40" t="s">
        <v>548</v>
      </c>
    </row>
    <row r="26" spans="1:10" ht="30" customHeight="1" x14ac:dyDescent="0.45">
      <c r="A26" s="33" t="s">
        <v>733</v>
      </c>
      <c r="B26" s="50" t="s">
        <v>734</v>
      </c>
      <c r="C26" s="51" t="s">
        <v>735</v>
      </c>
      <c r="D26" s="52" t="s">
        <v>736</v>
      </c>
      <c r="E26" s="43" t="s">
        <v>737</v>
      </c>
      <c r="F26" s="44" t="s">
        <v>469</v>
      </c>
      <c r="G26" s="39" t="s">
        <v>470</v>
      </c>
      <c r="H26" s="53">
        <v>3</v>
      </c>
      <c r="I26" s="54" t="s">
        <v>471</v>
      </c>
      <c r="J26" s="55" t="s">
        <v>738</v>
      </c>
    </row>
    <row r="27" spans="1:10" ht="30" customHeight="1" x14ac:dyDescent="0.45">
      <c r="A27" s="33" t="s">
        <v>739</v>
      </c>
      <c r="B27" s="56" t="s">
        <v>740</v>
      </c>
      <c r="C27" s="57" t="s">
        <v>741</v>
      </c>
      <c r="D27" s="58" t="s">
        <v>736</v>
      </c>
      <c r="E27" s="43" t="s">
        <v>737</v>
      </c>
      <c r="F27" s="44" t="s">
        <v>469</v>
      </c>
      <c r="G27" s="39" t="s">
        <v>470</v>
      </c>
      <c r="H27" s="53">
        <v>3</v>
      </c>
      <c r="I27" s="59" t="s">
        <v>471</v>
      </c>
      <c r="J27" s="60" t="s">
        <v>742</v>
      </c>
    </row>
    <row r="28" spans="1:10" ht="30" customHeight="1" x14ac:dyDescent="0.45">
      <c r="A28" s="33" t="s">
        <v>743</v>
      </c>
      <c r="B28" s="56" t="s">
        <v>744</v>
      </c>
      <c r="C28" s="57" t="s">
        <v>745</v>
      </c>
      <c r="D28" s="58" t="s">
        <v>736</v>
      </c>
      <c r="E28" s="43" t="s">
        <v>737</v>
      </c>
      <c r="F28" s="44" t="s">
        <v>469</v>
      </c>
      <c r="G28" s="39" t="s">
        <v>470</v>
      </c>
      <c r="H28" s="53">
        <v>3</v>
      </c>
      <c r="I28" s="59" t="s">
        <v>471</v>
      </c>
      <c r="J28" s="60" t="s">
        <v>746</v>
      </c>
    </row>
    <row r="29" spans="1:10" ht="30" customHeight="1" x14ac:dyDescent="0.45">
      <c r="A29" s="33" t="s">
        <v>555</v>
      </c>
      <c r="B29" s="56" t="s">
        <v>556</v>
      </c>
      <c r="C29" s="57" t="s">
        <v>557</v>
      </c>
      <c r="D29" s="58" t="s">
        <v>558</v>
      </c>
      <c r="E29" s="43" t="s">
        <v>559</v>
      </c>
      <c r="F29" s="44" t="s">
        <v>529</v>
      </c>
      <c r="G29" s="39" t="s">
        <v>470</v>
      </c>
      <c r="H29" s="53">
        <v>3</v>
      </c>
      <c r="I29" s="59" t="s">
        <v>471</v>
      </c>
      <c r="J29" s="60" t="s">
        <v>560</v>
      </c>
    </row>
    <row r="30" spans="1:10" ht="30" customHeight="1" x14ac:dyDescent="0.45">
      <c r="A30" s="33" t="s">
        <v>561</v>
      </c>
      <c r="B30" s="34" t="s">
        <v>562</v>
      </c>
      <c r="C30" s="35" t="s">
        <v>563</v>
      </c>
      <c r="D30" s="61" t="s">
        <v>564</v>
      </c>
      <c r="E30" s="43" t="s">
        <v>559</v>
      </c>
      <c r="F30" s="44" t="s">
        <v>529</v>
      </c>
      <c r="G30" s="39" t="s">
        <v>470</v>
      </c>
      <c r="H30" s="53">
        <v>3</v>
      </c>
      <c r="I30" s="34" t="s">
        <v>506</v>
      </c>
      <c r="J30" s="62" t="s">
        <v>565</v>
      </c>
    </row>
    <row r="31" spans="1:10" ht="30" customHeight="1" x14ac:dyDescent="0.45">
      <c r="A31" s="33" t="s">
        <v>566</v>
      </c>
      <c r="B31" s="34" t="s">
        <v>556</v>
      </c>
      <c r="C31" s="35" t="s">
        <v>567</v>
      </c>
      <c r="D31" s="61" t="s">
        <v>568</v>
      </c>
      <c r="E31" s="43" t="s">
        <v>559</v>
      </c>
      <c r="F31" s="44" t="s">
        <v>529</v>
      </c>
      <c r="G31" s="39" t="s">
        <v>470</v>
      </c>
      <c r="H31" s="53">
        <v>3</v>
      </c>
      <c r="I31" s="34" t="s">
        <v>471</v>
      </c>
      <c r="J31" s="62" t="s">
        <v>569</v>
      </c>
    </row>
    <row r="32" spans="1:10" ht="30" customHeight="1" x14ac:dyDescent="0.45">
      <c r="A32" s="33" t="s">
        <v>570</v>
      </c>
      <c r="B32" s="34" t="s">
        <v>517</v>
      </c>
      <c r="C32" s="35" t="s">
        <v>571</v>
      </c>
      <c r="D32" s="61" t="s">
        <v>572</v>
      </c>
      <c r="E32" s="43" t="s">
        <v>573</v>
      </c>
      <c r="F32" s="44" t="s">
        <v>469</v>
      </c>
      <c r="G32" s="39" t="s">
        <v>470</v>
      </c>
      <c r="H32" s="53">
        <v>2</v>
      </c>
      <c r="I32" s="34" t="s">
        <v>506</v>
      </c>
      <c r="J32" s="62" t="s">
        <v>574</v>
      </c>
    </row>
    <row r="33" spans="1:10" ht="30" customHeight="1" x14ac:dyDescent="0.45">
      <c r="A33" s="33" t="s">
        <v>575</v>
      </c>
      <c r="B33" s="25" t="s">
        <v>517</v>
      </c>
      <c r="C33" s="63" t="s">
        <v>576</v>
      </c>
      <c r="D33" s="36" t="s">
        <v>572</v>
      </c>
      <c r="E33" s="43" t="s">
        <v>573</v>
      </c>
      <c r="F33" s="44" t="s">
        <v>469</v>
      </c>
      <c r="G33" s="39" t="s">
        <v>470</v>
      </c>
      <c r="H33" s="53">
        <v>2</v>
      </c>
      <c r="I33" s="34" t="s">
        <v>506</v>
      </c>
      <c r="J33" s="62" t="s">
        <v>577</v>
      </c>
    </row>
    <row r="34" spans="1:10" ht="30" customHeight="1" x14ac:dyDescent="0.45">
      <c r="A34" s="33" t="s">
        <v>578</v>
      </c>
      <c r="B34" s="25" t="s">
        <v>517</v>
      </c>
      <c r="C34" s="63" t="s">
        <v>579</v>
      </c>
      <c r="D34" s="61" t="s">
        <v>572</v>
      </c>
      <c r="E34" s="43" t="s">
        <v>573</v>
      </c>
      <c r="F34" s="44" t="s">
        <v>469</v>
      </c>
      <c r="G34" s="64" t="s">
        <v>470</v>
      </c>
      <c r="H34" s="53">
        <v>2</v>
      </c>
      <c r="I34" s="50" t="s">
        <v>506</v>
      </c>
      <c r="J34" s="62" t="s">
        <v>580</v>
      </c>
    </row>
    <row r="35" spans="1:10" ht="30" customHeight="1" x14ac:dyDescent="0.45">
      <c r="A35" s="33" t="s">
        <v>747</v>
      </c>
      <c r="B35" s="50" t="s">
        <v>748</v>
      </c>
      <c r="C35" s="63" t="s">
        <v>749</v>
      </c>
      <c r="D35" s="65" t="s">
        <v>750</v>
      </c>
      <c r="E35" s="43" t="s">
        <v>751</v>
      </c>
      <c r="F35" s="44" t="s">
        <v>491</v>
      </c>
      <c r="G35" s="64" t="s">
        <v>752</v>
      </c>
      <c r="H35" s="53">
        <v>4</v>
      </c>
      <c r="I35" s="50" t="s">
        <v>753</v>
      </c>
      <c r="J35" s="62" t="s">
        <v>754</v>
      </c>
    </row>
    <row r="36" spans="1:10" ht="30" customHeight="1" x14ac:dyDescent="0.45">
      <c r="A36" s="33" t="s">
        <v>755</v>
      </c>
      <c r="B36" s="50" t="s">
        <v>748</v>
      </c>
      <c r="C36" s="63" t="s">
        <v>756</v>
      </c>
      <c r="D36" s="65" t="s">
        <v>750</v>
      </c>
      <c r="E36" s="43" t="s">
        <v>751</v>
      </c>
      <c r="F36" s="44" t="s">
        <v>491</v>
      </c>
      <c r="G36" s="64" t="s">
        <v>470</v>
      </c>
      <c r="H36" s="53">
        <v>4</v>
      </c>
      <c r="I36" s="50" t="s">
        <v>753</v>
      </c>
      <c r="J36" s="62" t="s">
        <v>757</v>
      </c>
    </row>
    <row r="37" spans="1:10" ht="30" customHeight="1" x14ac:dyDescent="0.45">
      <c r="A37" s="33" t="s">
        <v>758</v>
      </c>
      <c r="B37" s="50" t="s">
        <v>748</v>
      </c>
      <c r="C37" s="63" t="s">
        <v>759</v>
      </c>
      <c r="D37" s="65" t="s">
        <v>750</v>
      </c>
      <c r="E37" s="43" t="s">
        <v>751</v>
      </c>
      <c r="F37" s="44" t="s">
        <v>491</v>
      </c>
      <c r="G37" s="64" t="s">
        <v>470</v>
      </c>
      <c r="H37" s="53">
        <v>4</v>
      </c>
      <c r="I37" s="50" t="s">
        <v>753</v>
      </c>
      <c r="J37" s="62" t="s">
        <v>760</v>
      </c>
    </row>
    <row r="38" spans="1:10" ht="30" customHeight="1" x14ac:dyDescent="0.45">
      <c r="A38" s="33" t="s">
        <v>761</v>
      </c>
      <c r="B38" s="50" t="s">
        <v>748</v>
      </c>
      <c r="C38" s="63" t="s">
        <v>762</v>
      </c>
      <c r="D38" s="65" t="s">
        <v>750</v>
      </c>
      <c r="E38" s="43" t="s">
        <v>751</v>
      </c>
      <c r="F38" s="44" t="s">
        <v>491</v>
      </c>
      <c r="G38" s="64" t="s">
        <v>470</v>
      </c>
      <c r="H38" s="53">
        <v>4</v>
      </c>
      <c r="I38" s="50" t="s">
        <v>753</v>
      </c>
      <c r="J38" s="62" t="s">
        <v>763</v>
      </c>
    </row>
    <row r="39" spans="1:10" ht="30" customHeight="1" x14ac:dyDescent="0.45">
      <c r="A39" s="33" t="s">
        <v>581</v>
      </c>
      <c r="B39" s="50" t="s">
        <v>582</v>
      </c>
      <c r="C39" s="63" t="s">
        <v>583</v>
      </c>
      <c r="D39" s="65" t="s">
        <v>584</v>
      </c>
      <c r="E39" s="43" t="s">
        <v>585</v>
      </c>
      <c r="F39" s="44" t="s">
        <v>469</v>
      </c>
      <c r="G39" s="64" t="s">
        <v>470</v>
      </c>
      <c r="H39" s="53">
        <v>4</v>
      </c>
      <c r="I39" s="50" t="s">
        <v>471</v>
      </c>
      <c r="J39" s="62"/>
    </row>
    <row r="40" spans="1:10" ht="30" customHeight="1" x14ac:dyDescent="0.45">
      <c r="A40" s="33" t="s">
        <v>586</v>
      </c>
      <c r="B40" s="25" t="s">
        <v>582</v>
      </c>
      <c r="C40" s="26" t="s">
        <v>587</v>
      </c>
      <c r="D40" s="65" t="s">
        <v>584</v>
      </c>
      <c r="E40" s="43" t="s">
        <v>585</v>
      </c>
      <c r="F40" s="44" t="s">
        <v>469</v>
      </c>
      <c r="G40" s="64" t="s">
        <v>470</v>
      </c>
      <c r="H40" s="53">
        <v>4</v>
      </c>
      <c r="I40" s="50" t="s">
        <v>471</v>
      </c>
      <c r="J40" s="62"/>
    </row>
    <row r="41" spans="1:10" ht="30" customHeight="1" x14ac:dyDescent="0.45">
      <c r="A41" s="33" t="s">
        <v>588</v>
      </c>
      <c r="B41" s="66" t="s">
        <v>582</v>
      </c>
      <c r="C41" s="67" t="s">
        <v>589</v>
      </c>
      <c r="D41" s="68" t="s">
        <v>584</v>
      </c>
      <c r="E41" s="43" t="s">
        <v>585</v>
      </c>
      <c r="F41" s="44" t="s">
        <v>469</v>
      </c>
      <c r="G41" s="69" t="s">
        <v>470</v>
      </c>
      <c r="H41" s="53">
        <v>4</v>
      </c>
      <c r="I41" s="70" t="s">
        <v>471</v>
      </c>
      <c r="J41" s="71"/>
    </row>
    <row r="42" spans="1:10" ht="30" customHeight="1" x14ac:dyDescent="0.45">
      <c r="A42" s="33" t="s">
        <v>590</v>
      </c>
      <c r="B42" s="70" t="s">
        <v>591</v>
      </c>
      <c r="C42" s="67" t="s">
        <v>592</v>
      </c>
      <c r="D42" s="68" t="s">
        <v>593</v>
      </c>
      <c r="E42" s="43" t="s">
        <v>594</v>
      </c>
      <c r="F42" s="44" t="s">
        <v>491</v>
      </c>
      <c r="G42" s="69" t="s">
        <v>470</v>
      </c>
      <c r="H42" s="53">
        <v>3</v>
      </c>
      <c r="I42" s="70" t="s">
        <v>600</v>
      </c>
      <c r="J42" s="71" t="s">
        <v>595</v>
      </c>
    </row>
    <row r="43" spans="1:10" ht="30" customHeight="1" x14ac:dyDescent="0.45">
      <c r="A43" s="33" t="s">
        <v>596</v>
      </c>
      <c r="B43" s="66" t="s">
        <v>597</v>
      </c>
      <c r="C43" s="67" t="s">
        <v>598</v>
      </c>
      <c r="D43" s="72" t="s">
        <v>599</v>
      </c>
      <c r="E43" s="43" t="s">
        <v>594</v>
      </c>
      <c r="F43" s="44" t="s">
        <v>491</v>
      </c>
      <c r="G43" s="69" t="s">
        <v>470</v>
      </c>
      <c r="H43" s="53">
        <v>3</v>
      </c>
      <c r="I43" s="70" t="s">
        <v>600</v>
      </c>
      <c r="J43" s="62" t="s">
        <v>601</v>
      </c>
    </row>
    <row r="44" spans="1:10" ht="30" customHeight="1" x14ac:dyDescent="0.45">
      <c r="A44" s="33" t="s">
        <v>602</v>
      </c>
      <c r="B44" s="34" t="s">
        <v>603</v>
      </c>
      <c r="C44" s="35" t="s">
        <v>604</v>
      </c>
      <c r="D44" s="36" t="s">
        <v>605</v>
      </c>
      <c r="E44" s="43" t="s">
        <v>594</v>
      </c>
      <c r="F44" s="44" t="s">
        <v>491</v>
      </c>
      <c r="G44" s="39" t="s">
        <v>470</v>
      </c>
      <c r="H44" s="53">
        <v>3</v>
      </c>
      <c r="I44" s="34" t="s">
        <v>600</v>
      </c>
      <c r="J44" s="62" t="s">
        <v>606</v>
      </c>
    </row>
    <row r="45" spans="1:10" ht="30" customHeight="1" x14ac:dyDescent="0.45">
      <c r="A45" s="33" t="s">
        <v>607</v>
      </c>
      <c r="B45" s="34" t="s">
        <v>608</v>
      </c>
      <c r="C45" s="35" t="s">
        <v>609</v>
      </c>
      <c r="D45" s="36" t="s">
        <v>610</v>
      </c>
      <c r="E45" s="43" t="s">
        <v>594</v>
      </c>
      <c r="F45" s="44" t="s">
        <v>491</v>
      </c>
      <c r="G45" s="39" t="s">
        <v>470</v>
      </c>
      <c r="H45" s="53">
        <v>3</v>
      </c>
      <c r="I45" s="34" t="s">
        <v>600</v>
      </c>
      <c r="J45" s="60" t="s">
        <v>611</v>
      </c>
    </row>
    <row r="46" spans="1:10" ht="30" customHeight="1" x14ac:dyDescent="0.45">
      <c r="A46" s="33" t="s">
        <v>612</v>
      </c>
      <c r="B46" s="25" t="s">
        <v>613</v>
      </c>
      <c r="C46" s="26" t="s">
        <v>614</v>
      </c>
      <c r="D46" s="65" t="s">
        <v>615</v>
      </c>
      <c r="E46" s="43" t="s">
        <v>594</v>
      </c>
      <c r="F46" s="44" t="s">
        <v>491</v>
      </c>
      <c r="G46" s="39" t="s">
        <v>470</v>
      </c>
      <c r="H46" s="53">
        <v>3</v>
      </c>
      <c r="I46" s="34" t="s">
        <v>600</v>
      </c>
      <c r="J46" s="62" t="s">
        <v>616</v>
      </c>
    </row>
    <row r="47" spans="1:10" ht="30" customHeight="1" x14ac:dyDescent="0.45">
      <c r="A47" s="73" t="s">
        <v>617</v>
      </c>
      <c r="B47" s="50" t="s">
        <v>618</v>
      </c>
      <c r="C47" s="63" t="s">
        <v>619</v>
      </c>
      <c r="D47" s="65" t="s">
        <v>620</v>
      </c>
      <c r="E47" s="43" t="s">
        <v>621</v>
      </c>
      <c r="F47" s="44" t="s">
        <v>529</v>
      </c>
      <c r="G47" s="39" t="s">
        <v>480</v>
      </c>
      <c r="H47" s="53">
        <v>1</v>
      </c>
      <c r="I47" s="50" t="s">
        <v>471</v>
      </c>
      <c r="J47" s="40" t="s">
        <v>622</v>
      </c>
    </row>
    <row r="48" spans="1:10" ht="30" customHeight="1" x14ac:dyDescent="0.45">
      <c r="A48" s="73" t="s">
        <v>623</v>
      </c>
      <c r="B48" s="50" t="s">
        <v>624</v>
      </c>
      <c r="C48" s="63" t="s">
        <v>625</v>
      </c>
      <c r="D48" s="65" t="s">
        <v>626</v>
      </c>
      <c r="E48" s="43" t="s">
        <v>627</v>
      </c>
      <c r="F48" s="44" t="s">
        <v>469</v>
      </c>
      <c r="G48" s="39" t="s">
        <v>470</v>
      </c>
      <c r="H48" s="53">
        <v>4</v>
      </c>
      <c r="I48" s="50" t="s">
        <v>471</v>
      </c>
      <c r="J48" s="40"/>
    </row>
    <row r="49" spans="1:10" ht="30" customHeight="1" x14ac:dyDescent="0.45">
      <c r="A49" s="73" t="s">
        <v>628</v>
      </c>
      <c r="B49" s="50" t="s">
        <v>629</v>
      </c>
      <c r="C49" s="63" t="s">
        <v>630</v>
      </c>
      <c r="D49" s="65" t="s">
        <v>626</v>
      </c>
      <c r="E49" s="43" t="s">
        <v>627</v>
      </c>
      <c r="F49" s="44" t="s">
        <v>469</v>
      </c>
      <c r="G49" s="39" t="s">
        <v>470</v>
      </c>
      <c r="H49" s="53">
        <v>4</v>
      </c>
      <c r="I49" s="50" t="s">
        <v>471</v>
      </c>
      <c r="J49" s="40"/>
    </row>
    <row r="50" spans="1:10" ht="30" customHeight="1" x14ac:dyDescent="0.45">
      <c r="A50" s="73" t="s">
        <v>631</v>
      </c>
      <c r="B50" s="43" t="s">
        <v>632</v>
      </c>
      <c r="C50" s="63" t="s">
        <v>633</v>
      </c>
      <c r="D50" s="65" t="s">
        <v>626</v>
      </c>
      <c r="E50" s="43" t="s">
        <v>627</v>
      </c>
      <c r="F50" s="44" t="s">
        <v>469</v>
      </c>
      <c r="G50" s="39" t="s">
        <v>470</v>
      </c>
      <c r="H50" s="53">
        <v>4</v>
      </c>
      <c r="I50" s="50" t="s">
        <v>471</v>
      </c>
      <c r="J50" s="62"/>
    </row>
    <row r="51" spans="1:10" ht="30" customHeight="1" x14ac:dyDescent="0.45">
      <c r="A51" s="73" t="s">
        <v>634</v>
      </c>
      <c r="B51" s="43" t="s">
        <v>635</v>
      </c>
      <c r="C51" s="74" t="s">
        <v>636</v>
      </c>
      <c r="D51" s="65" t="s">
        <v>626</v>
      </c>
      <c r="E51" s="43" t="s">
        <v>627</v>
      </c>
      <c r="F51" s="44" t="s">
        <v>469</v>
      </c>
      <c r="G51" s="39" t="s">
        <v>470</v>
      </c>
      <c r="H51" s="53">
        <v>4</v>
      </c>
      <c r="I51" s="50" t="s">
        <v>471</v>
      </c>
      <c r="J51" s="62"/>
    </row>
    <row r="52" spans="1:10" ht="30" customHeight="1" x14ac:dyDescent="0.45">
      <c r="A52" s="73" t="s">
        <v>637</v>
      </c>
      <c r="B52" s="50" t="s">
        <v>638</v>
      </c>
      <c r="C52" s="63" t="s">
        <v>639</v>
      </c>
      <c r="D52" s="65" t="s">
        <v>640</v>
      </c>
      <c r="E52" s="34" t="s">
        <v>641</v>
      </c>
      <c r="F52" s="38" t="s">
        <v>469</v>
      </c>
      <c r="G52" s="39" t="s">
        <v>470</v>
      </c>
      <c r="H52" s="53">
        <v>5</v>
      </c>
      <c r="I52" s="50" t="s">
        <v>471</v>
      </c>
      <c r="J52" s="40"/>
    </row>
    <row r="53" spans="1:10" ht="30" customHeight="1" x14ac:dyDescent="0.45">
      <c r="A53" s="73" t="s">
        <v>642</v>
      </c>
      <c r="B53" s="50" t="s">
        <v>638</v>
      </c>
      <c r="C53" s="63" t="s">
        <v>643</v>
      </c>
      <c r="D53" s="65" t="s">
        <v>640</v>
      </c>
      <c r="E53" s="34" t="s">
        <v>641</v>
      </c>
      <c r="F53" s="38" t="s">
        <v>469</v>
      </c>
      <c r="G53" s="39" t="s">
        <v>470</v>
      </c>
      <c r="H53" s="53">
        <v>5</v>
      </c>
      <c r="I53" s="50" t="s">
        <v>471</v>
      </c>
      <c r="J53" s="40"/>
    </row>
    <row r="54" spans="1:10" ht="30" customHeight="1" x14ac:dyDescent="0.45">
      <c r="A54" s="73" t="s">
        <v>644</v>
      </c>
      <c r="B54" s="50" t="s">
        <v>645</v>
      </c>
      <c r="C54" s="63" t="s">
        <v>646</v>
      </c>
      <c r="D54" s="65" t="s">
        <v>640</v>
      </c>
      <c r="E54" s="34" t="s">
        <v>641</v>
      </c>
      <c r="F54" s="38" t="s">
        <v>469</v>
      </c>
      <c r="G54" s="39" t="s">
        <v>470</v>
      </c>
      <c r="H54" s="53">
        <v>5</v>
      </c>
      <c r="I54" s="50" t="s">
        <v>471</v>
      </c>
      <c r="J54" s="40"/>
    </row>
    <row r="55" spans="1:10" ht="30" customHeight="1" x14ac:dyDescent="0.45">
      <c r="A55" s="73" t="s">
        <v>647</v>
      </c>
      <c r="B55" s="50" t="s">
        <v>638</v>
      </c>
      <c r="C55" s="63" t="s">
        <v>648</v>
      </c>
      <c r="D55" s="65" t="s">
        <v>640</v>
      </c>
      <c r="E55" s="34" t="s">
        <v>641</v>
      </c>
      <c r="F55" s="38" t="s">
        <v>469</v>
      </c>
      <c r="G55" s="39" t="s">
        <v>470</v>
      </c>
      <c r="H55" s="53">
        <v>5</v>
      </c>
      <c r="I55" s="75" t="s">
        <v>471</v>
      </c>
      <c r="J55" s="40"/>
    </row>
    <row r="56" spans="1:10" ht="30" customHeight="1" x14ac:dyDescent="0.45">
      <c r="A56" s="73" t="s">
        <v>649</v>
      </c>
      <c r="B56" s="50" t="s">
        <v>650</v>
      </c>
      <c r="C56" s="63" t="s">
        <v>651</v>
      </c>
      <c r="D56" s="52" t="s">
        <v>652</v>
      </c>
      <c r="E56" s="43" t="s">
        <v>653</v>
      </c>
      <c r="F56" s="44" t="s">
        <v>469</v>
      </c>
      <c r="G56" s="64" t="s">
        <v>470</v>
      </c>
      <c r="H56" s="53">
        <v>5</v>
      </c>
      <c r="I56" s="54" t="s">
        <v>471</v>
      </c>
      <c r="J56" s="55" t="s">
        <v>654</v>
      </c>
    </row>
    <row r="57" spans="1:10" ht="30" customHeight="1" x14ac:dyDescent="0.45">
      <c r="A57" s="73" t="s">
        <v>655</v>
      </c>
      <c r="B57" s="50" t="s">
        <v>656</v>
      </c>
      <c r="C57" s="63" t="s">
        <v>657</v>
      </c>
      <c r="D57" s="58" t="s">
        <v>652</v>
      </c>
      <c r="E57" s="43" t="s">
        <v>653</v>
      </c>
      <c r="F57" s="44" t="s">
        <v>469</v>
      </c>
      <c r="G57" s="64" t="s">
        <v>470</v>
      </c>
      <c r="H57" s="53">
        <v>5</v>
      </c>
      <c r="I57" s="59" t="s">
        <v>471</v>
      </c>
      <c r="J57" s="55" t="s">
        <v>658</v>
      </c>
    </row>
    <row r="58" spans="1:10" ht="30" customHeight="1" x14ac:dyDescent="0.45">
      <c r="A58" s="73" t="s">
        <v>659</v>
      </c>
      <c r="B58" s="50" t="s">
        <v>660</v>
      </c>
      <c r="C58" s="63" t="s">
        <v>661</v>
      </c>
      <c r="D58" s="65" t="s">
        <v>662</v>
      </c>
      <c r="E58" s="43" t="s">
        <v>663</v>
      </c>
      <c r="F58" s="44" t="s">
        <v>469</v>
      </c>
      <c r="G58" s="39" t="s">
        <v>470</v>
      </c>
      <c r="H58" s="53">
        <v>4</v>
      </c>
      <c r="I58" s="50" t="s">
        <v>530</v>
      </c>
      <c r="J58" s="62"/>
    </row>
    <row r="59" spans="1:10" ht="30" customHeight="1" x14ac:dyDescent="0.45">
      <c r="A59" s="73" t="s">
        <v>664</v>
      </c>
      <c r="B59" s="50" t="s">
        <v>660</v>
      </c>
      <c r="C59" s="63" t="s">
        <v>665</v>
      </c>
      <c r="D59" s="65" t="s">
        <v>662</v>
      </c>
      <c r="E59" s="43" t="s">
        <v>663</v>
      </c>
      <c r="F59" s="44" t="s">
        <v>469</v>
      </c>
      <c r="G59" s="39" t="s">
        <v>470</v>
      </c>
      <c r="H59" s="53">
        <v>4</v>
      </c>
      <c r="I59" s="50" t="s">
        <v>530</v>
      </c>
      <c r="J59" s="62"/>
    </row>
    <row r="60" spans="1:10" ht="30" customHeight="1" x14ac:dyDescent="0.45">
      <c r="A60" s="73" t="s">
        <v>666</v>
      </c>
      <c r="B60" s="50" t="s">
        <v>660</v>
      </c>
      <c r="C60" s="63" t="s">
        <v>667</v>
      </c>
      <c r="D60" s="65" t="s">
        <v>662</v>
      </c>
      <c r="E60" s="43" t="s">
        <v>663</v>
      </c>
      <c r="F60" s="44" t="s">
        <v>469</v>
      </c>
      <c r="G60" s="39" t="s">
        <v>470</v>
      </c>
      <c r="H60" s="53">
        <v>4</v>
      </c>
      <c r="I60" s="50" t="s">
        <v>530</v>
      </c>
      <c r="J60" s="62"/>
    </row>
    <row r="61" spans="1:10" ht="30" customHeight="1" x14ac:dyDescent="0.45">
      <c r="A61" s="73" t="s">
        <v>668</v>
      </c>
      <c r="B61" s="50" t="s">
        <v>669</v>
      </c>
      <c r="C61" s="63" t="s">
        <v>670</v>
      </c>
      <c r="D61" s="65" t="s">
        <v>671</v>
      </c>
      <c r="E61" s="43" t="s">
        <v>672</v>
      </c>
      <c r="F61" s="44" t="s">
        <v>469</v>
      </c>
      <c r="G61" s="39" t="s">
        <v>470</v>
      </c>
      <c r="H61" s="53">
        <v>8</v>
      </c>
      <c r="I61" s="50" t="s">
        <v>530</v>
      </c>
      <c r="J61" s="62" t="s">
        <v>673</v>
      </c>
    </row>
    <row r="62" spans="1:10" ht="30" customHeight="1" x14ac:dyDescent="0.45">
      <c r="A62" s="73" t="s">
        <v>674</v>
      </c>
      <c r="B62" s="50" t="s">
        <v>675</v>
      </c>
      <c r="C62" s="63" t="s">
        <v>676</v>
      </c>
      <c r="D62" s="76" t="s">
        <v>671</v>
      </c>
      <c r="E62" s="43" t="s">
        <v>672</v>
      </c>
      <c r="F62" s="44" t="s">
        <v>469</v>
      </c>
      <c r="G62" s="39" t="s">
        <v>470</v>
      </c>
      <c r="H62" s="53">
        <v>8</v>
      </c>
      <c r="I62" s="50" t="s">
        <v>530</v>
      </c>
      <c r="J62" s="62" t="s">
        <v>673</v>
      </c>
    </row>
    <row r="63" spans="1:10" ht="30" customHeight="1" x14ac:dyDescent="0.45">
      <c r="A63" s="73" t="s">
        <v>677</v>
      </c>
      <c r="B63" s="50" t="s">
        <v>669</v>
      </c>
      <c r="C63" s="63" t="s">
        <v>678</v>
      </c>
      <c r="D63" s="61" t="s">
        <v>671</v>
      </c>
      <c r="E63" s="43" t="s">
        <v>672</v>
      </c>
      <c r="F63" s="44" t="s">
        <v>469</v>
      </c>
      <c r="G63" s="39" t="s">
        <v>470</v>
      </c>
      <c r="H63" s="53">
        <v>8</v>
      </c>
      <c r="I63" s="50" t="s">
        <v>530</v>
      </c>
      <c r="J63" s="62" t="s">
        <v>673</v>
      </c>
    </row>
    <row r="64" spans="1:10" ht="30" customHeight="1" x14ac:dyDescent="0.45">
      <c r="A64" s="73" t="s">
        <v>679</v>
      </c>
      <c r="B64" s="25" t="s">
        <v>680</v>
      </c>
      <c r="C64" s="26" t="s">
        <v>681</v>
      </c>
      <c r="D64" s="77" t="s">
        <v>682</v>
      </c>
      <c r="E64" s="43" t="s">
        <v>683</v>
      </c>
      <c r="F64" s="44" t="s">
        <v>469</v>
      </c>
      <c r="G64" s="78" t="s">
        <v>480</v>
      </c>
      <c r="H64" s="79">
        <v>4</v>
      </c>
      <c r="I64" s="25" t="s">
        <v>600</v>
      </c>
      <c r="J64" s="27" t="s">
        <v>684</v>
      </c>
    </row>
    <row r="65" spans="1:10" ht="30" customHeight="1" x14ac:dyDescent="0.45">
      <c r="A65" s="73" t="s">
        <v>685</v>
      </c>
      <c r="B65" s="25" t="s">
        <v>680</v>
      </c>
      <c r="C65" s="26" t="s">
        <v>686</v>
      </c>
      <c r="D65" s="80" t="s">
        <v>687</v>
      </c>
      <c r="E65" s="43" t="s">
        <v>683</v>
      </c>
      <c r="F65" s="44" t="s">
        <v>469</v>
      </c>
      <c r="G65" s="78" t="s">
        <v>480</v>
      </c>
      <c r="H65" s="79">
        <v>4</v>
      </c>
      <c r="I65" s="25" t="s">
        <v>600</v>
      </c>
      <c r="J65" s="27" t="s">
        <v>688</v>
      </c>
    </row>
    <row r="66" spans="1:10" ht="30" customHeight="1" x14ac:dyDescent="0.45">
      <c r="A66" s="73" t="s">
        <v>689</v>
      </c>
      <c r="B66" s="25" t="s">
        <v>680</v>
      </c>
      <c r="C66" s="26" t="s">
        <v>690</v>
      </c>
      <c r="D66" s="61" t="s">
        <v>691</v>
      </c>
      <c r="E66" s="43" t="s">
        <v>683</v>
      </c>
      <c r="F66" s="44" t="s">
        <v>469</v>
      </c>
      <c r="G66" s="78" t="s">
        <v>480</v>
      </c>
      <c r="H66" s="79">
        <v>4</v>
      </c>
      <c r="I66" s="25" t="s">
        <v>600</v>
      </c>
      <c r="J66" s="27" t="s">
        <v>692</v>
      </c>
    </row>
    <row r="67" spans="1:10" ht="30" customHeight="1" x14ac:dyDescent="0.45">
      <c r="A67" s="73" t="s">
        <v>693</v>
      </c>
      <c r="B67" s="34" t="s">
        <v>694</v>
      </c>
      <c r="C67" s="63" t="s">
        <v>695</v>
      </c>
      <c r="D67" s="63" t="s">
        <v>696</v>
      </c>
      <c r="E67" s="43" t="s">
        <v>683</v>
      </c>
      <c r="F67" s="44" t="s">
        <v>469</v>
      </c>
      <c r="G67" s="39" t="s">
        <v>480</v>
      </c>
      <c r="H67" s="53">
        <v>4</v>
      </c>
      <c r="I67" s="43" t="s">
        <v>600</v>
      </c>
      <c r="J67" s="40" t="s">
        <v>692</v>
      </c>
    </row>
    <row r="68" spans="1:10" ht="30" customHeight="1" x14ac:dyDescent="0.45">
      <c r="A68" s="73" t="s">
        <v>697</v>
      </c>
      <c r="B68" s="34" t="s">
        <v>680</v>
      </c>
      <c r="C68" s="35" t="s">
        <v>698</v>
      </c>
      <c r="D68" s="63" t="s">
        <v>699</v>
      </c>
      <c r="E68" s="43" t="s">
        <v>683</v>
      </c>
      <c r="F68" s="44" t="s">
        <v>469</v>
      </c>
      <c r="G68" s="39" t="s">
        <v>480</v>
      </c>
      <c r="H68" s="53">
        <v>4</v>
      </c>
      <c r="I68" s="43" t="s">
        <v>600</v>
      </c>
      <c r="J68" s="40" t="s">
        <v>700</v>
      </c>
    </row>
    <row r="69" spans="1:10" ht="30" customHeight="1" x14ac:dyDescent="0.45">
      <c r="A69" s="73" t="s">
        <v>701</v>
      </c>
      <c r="B69" s="50" t="s">
        <v>702</v>
      </c>
      <c r="C69" s="35" t="s">
        <v>703</v>
      </c>
      <c r="D69" s="63" t="s">
        <v>704</v>
      </c>
      <c r="E69" s="43" t="s">
        <v>683</v>
      </c>
      <c r="F69" s="44" t="s">
        <v>469</v>
      </c>
      <c r="G69" s="39" t="s">
        <v>480</v>
      </c>
      <c r="H69" s="53">
        <v>4</v>
      </c>
      <c r="I69" s="34" t="s">
        <v>600</v>
      </c>
      <c r="J69" s="62" t="s">
        <v>705</v>
      </c>
    </row>
    <row r="70" spans="1:10" ht="30" customHeight="1" x14ac:dyDescent="0.45">
      <c r="A70" s="73" t="s">
        <v>706</v>
      </c>
      <c r="B70" s="50" t="s">
        <v>707</v>
      </c>
      <c r="C70" s="35" t="s">
        <v>708</v>
      </c>
      <c r="D70" s="63" t="s">
        <v>709</v>
      </c>
      <c r="E70" s="43" t="s">
        <v>710</v>
      </c>
      <c r="F70" s="44" t="s">
        <v>529</v>
      </c>
      <c r="G70" s="39" t="s">
        <v>470</v>
      </c>
      <c r="H70" s="53">
        <v>4</v>
      </c>
      <c r="I70" s="34" t="s">
        <v>471</v>
      </c>
      <c r="J70" s="62"/>
    </row>
    <row r="71" spans="1:10" ht="30" customHeight="1" x14ac:dyDescent="0.45">
      <c r="A71" s="73" t="s">
        <v>711</v>
      </c>
      <c r="B71" s="34" t="s">
        <v>712</v>
      </c>
      <c r="C71" s="35" t="s">
        <v>713</v>
      </c>
      <c r="D71" s="63" t="s">
        <v>714</v>
      </c>
      <c r="E71" s="43" t="s">
        <v>710</v>
      </c>
      <c r="F71" s="44" t="s">
        <v>529</v>
      </c>
      <c r="G71" s="39" t="s">
        <v>470</v>
      </c>
      <c r="H71" s="53">
        <v>4</v>
      </c>
      <c r="I71" s="34" t="s">
        <v>471</v>
      </c>
      <c r="J71" s="40"/>
    </row>
    <row r="72" spans="1:10" ht="30" customHeight="1" x14ac:dyDescent="0.45">
      <c r="A72" s="73" t="s">
        <v>715</v>
      </c>
      <c r="B72" s="34" t="s">
        <v>716</v>
      </c>
      <c r="C72" s="35" t="s">
        <v>717</v>
      </c>
      <c r="D72" s="36" t="s">
        <v>718</v>
      </c>
      <c r="E72" s="43" t="s">
        <v>719</v>
      </c>
      <c r="F72" s="44" t="s">
        <v>469</v>
      </c>
      <c r="G72" s="39" t="s">
        <v>470</v>
      </c>
      <c r="H72" s="53">
        <v>5</v>
      </c>
      <c r="I72" s="34" t="s">
        <v>471</v>
      </c>
      <c r="J72" s="40"/>
    </row>
    <row r="73" spans="1:10" ht="30" customHeight="1" x14ac:dyDescent="0.45">
      <c r="A73" s="73" t="s">
        <v>720</v>
      </c>
      <c r="B73" s="34" t="s">
        <v>721</v>
      </c>
      <c r="C73" s="35" t="s">
        <v>722</v>
      </c>
      <c r="D73" s="36" t="s">
        <v>718</v>
      </c>
      <c r="E73" s="43" t="s">
        <v>719</v>
      </c>
      <c r="F73" s="44" t="s">
        <v>469</v>
      </c>
      <c r="G73" s="39" t="s">
        <v>470</v>
      </c>
      <c r="H73" s="53">
        <v>5</v>
      </c>
      <c r="I73" s="34" t="s">
        <v>471</v>
      </c>
      <c r="J73" s="40"/>
    </row>
    <row r="74" spans="1:10" ht="30" customHeight="1" x14ac:dyDescent="0.45">
      <c r="A74" s="73" t="s">
        <v>723</v>
      </c>
      <c r="B74" s="43" t="s">
        <v>716</v>
      </c>
      <c r="C74" s="74" t="s">
        <v>724</v>
      </c>
      <c r="D74" s="81" t="s">
        <v>725</v>
      </c>
      <c r="E74" s="34" t="s">
        <v>719</v>
      </c>
      <c r="F74" s="44" t="s">
        <v>469</v>
      </c>
      <c r="G74" s="39" t="s">
        <v>470</v>
      </c>
      <c r="H74" s="53">
        <v>5</v>
      </c>
      <c r="I74" s="34" t="s">
        <v>471</v>
      </c>
      <c r="J74" s="40"/>
    </row>
    <row r="75" spans="1:10" ht="30" customHeight="1" x14ac:dyDescent="0.45">
      <c r="A75" s="33" t="s">
        <v>767</v>
      </c>
      <c r="B75" s="34" t="s">
        <v>635</v>
      </c>
      <c r="C75" s="35" t="s">
        <v>768</v>
      </c>
      <c r="D75" s="81"/>
      <c r="E75" s="43" t="s">
        <v>769</v>
      </c>
      <c r="F75" s="44" t="s">
        <v>529</v>
      </c>
      <c r="G75" s="39" t="s">
        <v>470</v>
      </c>
      <c r="H75" s="53">
        <v>2</v>
      </c>
      <c r="I75" s="34" t="s">
        <v>506</v>
      </c>
      <c r="J75" s="40"/>
    </row>
    <row r="76" spans="1:10" ht="30" customHeight="1" x14ac:dyDescent="0.45">
      <c r="A76" s="33" t="s">
        <v>770</v>
      </c>
      <c r="B76" s="34" t="s">
        <v>635</v>
      </c>
      <c r="C76" s="35" t="s">
        <v>771</v>
      </c>
      <c r="D76" s="81"/>
      <c r="E76" s="43" t="s">
        <v>769</v>
      </c>
      <c r="F76" s="44" t="s">
        <v>529</v>
      </c>
      <c r="G76" s="39" t="s">
        <v>470</v>
      </c>
      <c r="H76" s="53">
        <v>2</v>
      </c>
      <c r="I76" s="34" t="s">
        <v>506</v>
      </c>
      <c r="J76" s="40"/>
    </row>
    <row r="77" spans="1:10" ht="30" customHeight="1" x14ac:dyDescent="0.45">
      <c r="A77" s="33" t="s">
        <v>772</v>
      </c>
      <c r="B77" s="34" t="s">
        <v>773</v>
      </c>
      <c r="C77" s="35" t="s">
        <v>773</v>
      </c>
      <c r="D77" s="81" t="s">
        <v>774</v>
      </c>
      <c r="E77" s="43" t="s">
        <v>775</v>
      </c>
      <c r="F77" s="44" t="s">
        <v>469</v>
      </c>
      <c r="G77" s="39" t="s">
        <v>470</v>
      </c>
      <c r="H77" s="53">
        <v>2</v>
      </c>
      <c r="I77" s="34" t="s">
        <v>753</v>
      </c>
      <c r="J77" s="40" t="s">
        <v>776</v>
      </c>
    </row>
    <row r="78" spans="1:10" ht="30" customHeight="1" x14ac:dyDescent="0.45">
      <c r="A78" s="33" t="s">
        <v>786</v>
      </c>
      <c r="B78" s="34" t="s">
        <v>777</v>
      </c>
      <c r="C78" s="35" t="s">
        <v>778</v>
      </c>
      <c r="D78" s="81" t="s">
        <v>779</v>
      </c>
      <c r="E78" s="43" t="s">
        <v>780</v>
      </c>
      <c r="F78" s="44" t="s">
        <v>469</v>
      </c>
      <c r="G78" s="39" t="s">
        <v>470</v>
      </c>
      <c r="H78" s="53">
        <v>4</v>
      </c>
      <c r="I78" s="34" t="s">
        <v>600</v>
      </c>
      <c r="J78" s="40" t="s">
        <v>781</v>
      </c>
    </row>
    <row r="79" spans="1:10" ht="30" customHeight="1" x14ac:dyDescent="0.45">
      <c r="A79" s="33" t="s">
        <v>787</v>
      </c>
      <c r="B79" s="34" t="s">
        <v>782</v>
      </c>
      <c r="C79" s="35" t="s">
        <v>783</v>
      </c>
      <c r="D79" s="81" t="s">
        <v>784</v>
      </c>
      <c r="E79" s="43" t="s">
        <v>780</v>
      </c>
      <c r="F79" s="44" t="s">
        <v>469</v>
      </c>
      <c r="G79" s="39" t="s">
        <v>470</v>
      </c>
      <c r="H79" s="53">
        <v>4</v>
      </c>
      <c r="I79" s="34" t="s">
        <v>600</v>
      </c>
      <c r="J79" s="40" t="s">
        <v>785</v>
      </c>
    </row>
    <row r="80" spans="1:10" ht="30" customHeight="1" x14ac:dyDescent="0.45">
      <c r="A80" s="33"/>
      <c r="B80" s="50"/>
      <c r="C80" s="63"/>
      <c r="D80" s="82"/>
      <c r="E80" s="83"/>
      <c r="F80" s="84"/>
      <c r="G80" s="64"/>
      <c r="H80" s="85"/>
      <c r="I80" s="50"/>
      <c r="J80" s="62"/>
    </row>
    <row r="81" spans="1:10" ht="30" customHeight="1" x14ac:dyDescent="0.45">
      <c r="A81" s="33"/>
      <c r="B81" s="50"/>
      <c r="C81" s="63"/>
      <c r="D81" s="65"/>
      <c r="E81" s="83"/>
      <c r="F81" s="84"/>
      <c r="G81" s="64"/>
      <c r="H81" s="86"/>
      <c r="I81" s="50"/>
      <c r="J81" s="62"/>
    </row>
    <row r="82" spans="1:10" ht="30" customHeight="1" x14ac:dyDescent="0.45">
      <c r="A82" s="33"/>
      <c r="B82" s="50"/>
      <c r="C82" s="63"/>
      <c r="D82" s="61"/>
      <c r="E82" s="83"/>
      <c r="F82" s="84"/>
      <c r="G82" s="64"/>
      <c r="H82" s="86"/>
      <c r="I82" s="50"/>
      <c r="J82" s="62"/>
    </row>
    <row r="83" spans="1:10" ht="30" customHeight="1" x14ac:dyDescent="0.45">
      <c r="A83" s="33"/>
      <c r="B83" s="50"/>
      <c r="C83" s="63"/>
      <c r="D83" s="87"/>
      <c r="E83" s="83"/>
      <c r="F83" s="84"/>
      <c r="G83" s="64"/>
      <c r="H83" s="86"/>
      <c r="I83" s="50"/>
      <c r="J83" s="62"/>
    </row>
    <row r="84" spans="1:10" ht="30" customHeight="1" x14ac:dyDescent="0.45">
      <c r="A84" s="33"/>
      <c r="B84" s="50"/>
      <c r="C84" s="63"/>
      <c r="D84" s="76"/>
      <c r="E84" s="83"/>
      <c r="F84" s="84"/>
      <c r="G84" s="64"/>
      <c r="H84" s="86"/>
      <c r="I84" s="50"/>
      <c r="J84" s="62"/>
    </row>
    <row r="85" spans="1:10" ht="30" customHeight="1" x14ac:dyDescent="0.45">
      <c r="A85" s="33"/>
      <c r="B85" s="50"/>
      <c r="C85" s="63"/>
      <c r="D85" s="63"/>
      <c r="E85" s="83"/>
      <c r="F85" s="84"/>
      <c r="G85" s="64"/>
      <c r="H85" s="86"/>
      <c r="I85" s="50"/>
      <c r="J85" s="62"/>
    </row>
    <row r="86" spans="1:10" ht="30" customHeight="1" x14ac:dyDescent="0.45">
      <c r="A86" s="33"/>
      <c r="B86" s="25"/>
      <c r="C86" s="26"/>
      <c r="D86" s="61"/>
      <c r="E86" s="43"/>
      <c r="F86" s="88"/>
      <c r="G86" s="39"/>
      <c r="H86" s="53"/>
      <c r="I86" s="25"/>
      <c r="J86" s="27"/>
    </row>
    <row r="87" spans="1:10" ht="30" customHeight="1" x14ac:dyDescent="0.45">
      <c r="A87" s="33"/>
      <c r="B87" s="25"/>
      <c r="C87" s="26"/>
      <c r="D87" s="61"/>
      <c r="E87" s="43"/>
      <c r="F87" s="88"/>
      <c r="G87" s="39"/>
      <c r="H87" s="53"/>
      <c r="I87" s="25"/>
      <c r="J87" s="27"/>
    </row>
    <row r="88" spans="1:10" ht="30" customHeight="1" x14ac:dyDescent="0.45">
      <c r="A88" s="33"/>
      <c r="B88" s="25"/>
      <c r="C88" s="26"/>
      <c r="D88" s="61"/>
      <c r="E88" s="43"/>
      <c r="F88" s="88"/>
      <c r="G88" s="39"/>
      <c r="H88" s="53"/>
      <c r="I88" s="25"/>
      <c r="J88" s="27"/>
    </row>
    <row r="89" spans="1:10" ht="30" customHeight="1" x14ac:dyDescent="0.45">
      <c r="A89" s="33"/>
      <c r="B89" s="25"/>
      <c r="C89" s="26"/>
      <c r="D89" s="61"/>
      <c r="E89" s="43"/>
      <c r="F89" s="88"/>
      <c r="G89" s="39"/>
      <c r="H89" s="53"/>
      <c r="I89" s="25"/>
      <c r="J89" s="27"/>
    </row>
    <row r="90" spans="1:10" ht="30" customHeight="1" x14ac:dyDescent="0.45">
      <c r="A90" s="33"/>
      <c r="B90" s="25"/>
      <c r="C90" s="26"/>
      <c r="D90" s="61"/>
      <c r="E90" s="43"/>
      <c r="F90" s="88"/>
      <c r="G90" s="39"/>
      <c r="H90" s="53"/>
      <c r="I90" s="25"/>
      <c r="J90" s="27"/>
    </row>
    <row r="91" spans="1:10" ht="30" customHeight="1" x14ac:dyDescent="0.45">
      <c r="A91" s="89"/>
      <c r="B91" s="28"/>
      <c r="C91" s="29"/>
      <c r="D91" s="90"/>
      <c r="E91" s="91"/>
      <c r="F91" s="92"/>
      <c r="G91" s="93"/>
      <c r="H91" s="94"/>
      <c r="I91" s="28"/>
      <c r="J91" s="30"/>
    </row>
    <row r="92" spans="1:10" x14ac:dyDescent="0.45">
      <c r="A92" s="33"/>
      <c r="B92" s="25"/>
      <c r="C92" s="26"/>
      <c r="D92" s="61"/>
      <c r="E92" s="43"/>
      <c r="F92" s="88"/>
      <c r="G92" s="39"/>
      <c r="H92" s="53"/>
      <c r="I92" s="25"/>
      <c r="J92" s="27"/>
    </row>
    <row r="93" spans="1:10" x14ac:dyDescent="0.45">
      <c r="A93" s="33"/>
      <c r="B93" s="25"/>
      <c r="C93" s="26"/>
      <c r="D93" s="61"/>
      <c r="E93" s="43"/>
      <c r="F93" s="88"/>
      <c r="G93" s="39"/>
      <c r="H93" s="53"/>
      <c r="I93" s="25"/>
      <c r="J93" s="27"/>
    </row>
    <row r="94" spans="1:10" x14ac:dyDescent="0.45">
      <c r="A94" s="33"/>
      <c r="B94" s="25"/>
      <c r="C94" s="26"/>
      <c r="D94" s="61"/>
      <c r="E94" s="43"/>
      <c r="F94" s="88"/>
      <c r="G94" s="39"/>
      <c r="H94" s="53"/>
      <c r="I94" s="25"/>
      <c r="J94" s="27"/>
    </row>
    <row r="95" spans="1:10" x14ac:dyDescent="0.45">
      <c r="A95" s="33"/>
      <c r="B95" s="25"/>
      <c r="C95" s="26"/>
      <c r="D95" s="61"/>
      <c r="E95" s="43"/>
      <c r="F95" s="88"/>
      <c r="G95" s="39"/>
      <c r="H95" s="53"/>
      <c r="I95" s="25"/>
      <c r="J95" s="27"/>
    </row>
    <row r="96" spans="1:10" x14ac:dyDescent="0.45">
      <c r="A96" s="33"/>
      <c r="B96" s="25"/>
      <c r="C96" s="26"/>
      <c r="D96" s="61"/>
      <c r="E96" s="43"/>
      <c r="F96" s="88"/>
      <c r="G96" s="39"/>
      <c r="H96" s="53"/>
      <c r="I96" s="25"/>
      <c r="J96" s="27"/>
    </row>
    <row r="97" spans="1:10" x14ac:dyDescent="0.45">
      <c r="A97" s="33"/>
      <c r="B97" s="25"/>
      <c r="C97" s="26"/>
      <c r="D97" s="61"/>
      <c r="E97" s="43"/>
      <c r="F97" s="88"/>
      <c r="G97" s="39"/>
      <c r="H97" s="53"/>
      <c r="I97" s="25"/>
      <c r="J97" s="27"/>
    </row>
    <row r="98" spans="1:10" x14ac:dyDescent="0.45">
      <c r="A98" s="33"/>
      <c r="B98" s="25"/>
      <c r="C98" s="26"/>
      <c r="D98" s="61"/>
      <c r="E98" s="43"/>
      <c r="F98" s="88"/>
      <c r="G98" s="39"/>
      <c r="H98" s="53"/>
      <c r="I98" s="25"/>
      <c r="J98" s="27"/>
    </row>
    <row r="99" spans="1:10" x14ac:dyDescent="0.45">
      <c r="A99" s="33"/>
      <c r="B99" s="25"/>
      <c r="C99" s="26"/>
      <c r="D99" s="61"/>
      <c r="E99" s="43"/>
      <c r="F99" s="88"/>
      <c r="G99" s="39"/>
      <c r="H99" s="53"/>
      <c r="I99" s="25"/>
      <c r="J99" s="27"/>
    </row>
    <row r="100" spans="1:10" x14ac:dyDescent="0.45">
      <c r="A100" s="33"/>
      <c r="B100" s="25"/>
      <c r="C100" s="26"/>
      <c r="D100" s="61"/>
      <c r="E100" s="43"/>
      <c r="F100" s="88"/>
      <c r="G100" s="39"/>
      <c r="H100" s="53"/>
      <c r="I100" s="25"/>
      <c r="J100" s="27"/>
    </row>
    <row r="101" spans="1:10" x14ac:dyDescent="0.45">
      <c r="A101" s="33"/>
      <c r="B101" s="25"/>
      <c r="C101" s="26"/>
      <c r="D101" s="61"/>
      <c r="E101" s="43"/>
      <c r="F101" s="88"/>
      <c r="G101" s="39"/>
      <c r="H101" s="53"/>
      <c r="I101" s="25"/>
      <c r="J101" s="27"/>
    </row>
    <row r="102" spans="1:10" x14ac:dyDescent="0.45">
      <c r="A102" s="89"/>
      <c r="B102" s="28"/>
      <c r="C102" s="29"/>
      <c r="D102" s="90"/>
      <c r="E102" s="91"/>
      <c r="F102" s="92"/>
      <c r="G102" s="93"/>
      <c r="H102" s="94"/>
      <c r="I102" s="28"/>
      <c r="J102" s="30"/>
    </row>
  </sheetData>
  <phoneticPr fontId="4"/>
  <conditionalFormatting sqref="D3 D7:D10 D14:D17 D20:D25">
    <cfRule type="containsText" dxfId="0" priority="1" operator="containsText" text="http://research.nii.ac.jp/~ksatoh/">
      <formula>NOT(ISERROR(SEARCH("http://research.nii.ac.jp/~ksatoh/",D3)))</formula>
    </cfRule>
  </conditionalFormatting>
  <dataValidations count="1">
    <dataValidation type="list" allowBlank="1" showInputMessage="1" showErrorMessage="1" sqref="F7:F10 F16:F51 F56:F85" xr:uid="{00000000-0002-0000-0500-000000000000}">
      <formula1>"Professor, Associate Professor, Assistant Professor,                                              ,"</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53</vt:i4>
      </vt:variant>
    </vt:vector>
  </HeadingPairs>
  <TitlesOfParts>
    <vt:vector size="59" baseType="lpstr">
      <vt:lpstr>Form 1</vt:lpstr>
      <vt:lpstr>Form 2</vt:lpstr>
      <vt:lpstr>data</vt:lpstr>
      <vt:lpstr>MOU</vt:lpstr>
      <vt:lpstr>drop-down</vt:lpstr>
      <vt:lpstr>Topic</vt:lpstr>
      <vt:lpstr>America</vt:lpstr>
      <vt:lpstr>app_birth</vt:lpstr>
      <vt:lpstr>app_family</vt:lpstr>
      <vt:lpstr>app_first</vt:lpstr>
      <vt:lpstr>app_gender</vt:lpstr>
      <vt:lpstr>app_inst</vt:lpstr>
      <vt:lpstr>app_nationality</vt:lpstr>
      <vt:lpstr>app_status</vt:lpstr>
      <vt:lpstr>Argentina</vt:lpstr>
      <vt:lpstr>Australia</vt:lpstr>
      <vt:lpstr>Austria</vt:lpstr>
      <vt:lpstr>Belgium</vt:lpstr>
      <vt:lpstr>blank</vt:lpstr>
      <vt:lpstr>Brazil</vt:lpstr>
      <vt:lpstr>Canada</vt:lpstr>
      <vt:lpstr>Chile</vt:lpstr>
      <vt:lpstr>China</vt:lpstr>
      <vt:lpstr>country</vt:lpstr>
      <vt:lpstr>Czech</vt:lpstr>
      <vt:lpstr>Duration</vt:lpstr>
      <vt:lpstr>Egypt</vt:lpstr>
      <vt:lpstr>email</vt:lpstr>
      <vt:lpstr>error</vt:lpstr>
      <vt:lpstr>Finland</vt:lpstr>
      <vt:lpstr>France</vt:lpstr>
      <vt:lpstr>from</vt:lpstr>
      <vt:lpstr>gender</vt:lpstr>
      <vt:lpstr>Germany</vt:lpstr>
      <vt:lpstr>India</vt:lpstr>
      <vt:lpstr>Ireland</vt:lpstr>
      <vt:lpstr>Italy</vt:lpstr>
      <vt:lpstr>Korea</vt:lpstr>
      <vt:lpstr>less</vt:lpstr>
      <vt:lpstr>nation</vt:lpstr>
      <vt:lpstr>Norway</vt:lpstr>
      <vt:lpstr>over</vt:lpstr>
      <vt:lpstr>Portugal</vt:lpstr>
      <vt:lpstr>'Form 1'!Print_Area</vt:lpstr>
      <vt:lpstr>Saudi_Arabia</vt:lpstr>
      <vt:lpstr>Singapore</vt:lpstr>
      <vt:lpstr>Spain</vt:lpstr>
      <vt:lpstr>status</vt:lpstr>
      <vt:lpstr>Sweden</vt:lpstr>
      <vt:lpstr>Swiss</vt:lpstr>
      <vt:lpstr>Taiwan</vt:lpstr>
      <vt:lpstr>Thailand</vt:lpstr>
      <vt:lpstr>The_Netherlands</vt:lpstr>
      <vt:lpstr>to</vt:lpstr>
      <vt:lpstr>Topic1</vt:lpstr>
      <vt:lpstr>Topic2</vt:lpstr>
      <vt:lpstr>Topic3</vt:lpstr>
      <vt:lpstr>United_Kingdom</vt:lpstr>
      <vt:lpstr>Viet_Nam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侑子</dc:creator>
  <cp:lastModifiedBy>片岡　侑子</cp:lastModifiedBy>
  <cp:lastPrinted>2019-08-29T04:29:45Z</cp:lastPrinted>
  <dcterms:created xsi:type="dcterms:W3CDTF">2019-05-24T01:56:37Z</dcterms:created>
  <dcterms:modified xsi:type="dcterms:W3CDTF">2023-04-25T07:50:48Z</dcterms:modified>
</cp:coreProperties>
</file>