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企画課\企画推進本部\国際チーム\NII Internship\インターンシップ申請書\2022年度\2nd Call\広報へ依頼\Rev_As_of_Oct12\"/>
    </mc:Choice>
  </mc:AlternateContent>
  <workbookProtection workbookAlgorithmName="SHA-512" workbookHashValue="eWTKqfb5qcvREmezhYKc34TKSMNo1Bieq1n3GmEnB/pyBx3n45BK06zFMNq3wwwqPi8XlRYKbExuAooWimlx/Q==" workbookSaltValue="FZL/VrrQKh4KXBKOIqNrkg==" workbookSpinCount="100000" lockStructure="1"/>
  <bookViews>
    <workbookView xWindow="0" yWindow="0" windowWidth="23040" windowHeight="8376"/>
  </bookViews>
  <sheets>
    <sheet name="Form 1" sheetId="1" r:id="rId1"/>
    <sheet name="Form 2" sheetId="7" r:id="rId2"/>
    <sheet name="data" sheetId="5" state="hidden" r:id="rId3"/>
    <sheet name="MOU" sheetId="3" state="hidden" r:id="rId4"/>
    <sheet name="drop-down" sheetId="2" state="hidden" r:id="rId5"/>
    <sheet name="Topic" sheetId="6" state="hidden" r:id="rId6"/>
  </sheets>
  <definedNames>
    <definedName name="America">MOU!$B$3:$Q$3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elgium">MOU!$B$7:$Q$7</definedName>
    <definedName name="blank">'Form 2'!$AM$11</definedName>
    <definedName name="Brazil">MOU!$B$8:$Q$8</definedName>
    <definedName name="Canada">MOU!$B$9:$Q$9</definedName>
    <definedName name="Chile">MOU!$B$10:$Q$10</definedName>
    <definedName name="China">MOU!$B$11:$Q$11</definedName>
    <definedName name="country">MOU!$A$2:$A$32</definedName>
    <definedName name="Czech">MOU!$B$12:$Q$12</definedName>
    <definedName name="Duration">'Form 2'!$AB$17</definedName>
    <definedName name="Egypt">MOU!$B$13:$Q$13</definedName>
    <definedName name="email">'Form 1'!$G$15</definedName>
    <definedName name="error">'Form 2'!$AM$12</definedName>
    <definedName name="Finland">MOU!$B$14:$Q$14</definedName>
    <definedName name="France">MOU!$B$15:$R$15</definedName>
    <definedName name="from">'Form 2'!$E$17</definedName>
    <definedName name="gender">'drop-down'!$A$2:$A$4</definedName>
    <definedName name="Germany">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_xlnm.Print_Area" localSheetId="0">'Form 1'!$A$1:$AG$42</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s>
  <calcPr calcId="162913"/>
</workbook>
</file>

<file path=xl/calcChain.xml><?xml version="1.0" encoding="utf-8"?>
<calcChain xmlns="http://schemas.openxmlformats.org/spreadsheetml/2006/main">
  <c r="X11" i="7" l="1"/>
  <c r="X13" i="7"/>
  <c r="F12" i="7"/>
  <c r="F11" i="7"/>
  <c r="F8" i="7"/>
  <c r="X9" i="7"/>
  <c r="X7" i="7"/>
  <c r="X3" i="7"/>
  <c r="X5" i="7"/>
  <c r="F4" i="7"/>
  <c r="F3" i="7"/>
  <c r="AE5" i="5" l="1"/>
  <c r="AD5" i="5"/>
  <c r="AC5" i="5"/>
  <c r="AE4" i="5"/>
  <c r="AD4" i="5"/>
  <c r="AC4" i="5"/>
  <c r="F7" i="7" l="1"/>
  <c r="AD3" i="5" l="1"/>
  <c r="AC3" i="5"/>
  <c r="R4" i="5"/>
  <c r="R5" i="5"/>
  <c r="Q4" i="5"/>
  <c r="Q5" i="5"/>
  <c r="N4" i="5"/>
  <c r="N5" i="5"/>
  <c r="I4" i="5"/>
  <c r="I5" i="5"/>
  <c r="H4" i="5"/>
  <c r="H5" i="5"/>
  <c r="G4" i="5"/>
  <c r="G5" i="5"/>
  <c r="F5" i="5"/>
  <c r="F4" i="5"/>
  <c r="N3" i="5"/>
  <c r="S4" i="5"/>
  <c r="S5" i="5"/>
  <c r="U5" i="5"/>
  <c r="U4" i="5"/>
  <c r="U3" i="5"/>
  <c r="S3" i="5"/>
  <c r="R3" i="5"/>
  <c r="Q3" i="5"/>
  <c r="I3" i="5"/>
  <c r="H3" i="5"/>
  <c r="G3" i="5"/>
  <c r="F3" i="5"/>
  <c r="AB17" i="7"/>
  <c r="AL14" i="7"/>
  <c r="AL11" i="7"/>
  <c r="E5" i="5"/>
  <c r="E4" i="5"/>
  <c r="E3" i="5"/>
  <c r="AL12" i="7"/>
  <c r="F15" i="7"/>
  <c r="AE3" i="5"/>
  <c r="AL13" i="7"/>
  <c r="V5" i="5" l="1"/>
  <c r="X5" i="5"/>
  <c r="W5" i="5"/>
  <c r="Y5" i="5"/>
  <c r="V4" i="5"/>
  <c r="X4" i="5"/>
  <c r="Y4" i="5"/>
  <c r="W4" i="5"/>
  <c r="V3" i="5"/>
  <c r="W3" i="5"/>
  <c r="Y3" i="5"/>
  <c r="X3" i="5"/>
</calcChain>
</file>

<file path=xl/sharedStrings.xml><?xml version="1.0" encoding="utf-8"?>
<sst xmlns="http://schemas.openxmlformats.org/spreadsheetml/2006/main" count="1478" uniqueCount="735">
  <si>
    <t>Name of University/Institution</t>
  </si>
  <si>
    <t>Country</t>
  </si>
  <si>
    <t>Institute/University</t>
  </si>
  <si>
    <t>1. Candidate’s Information</t>
  </si>
  <si>
    <t>Name:</t>
  </si>
  <si>
    <t>Date of birth:</t>
  </si>
  <si>
    <t>Gender:</t>
  </si>
  <si>
    <t>FAMILY</t>
  </si>
  <si>
    <t>First</t>
  </si>
  <si>
    <t>yyyy/mm/dd</t>
  </si>
  <si>
    <t>Male/Female</t>
  </si>
  <si>
    <t>Nationality:</t>
  </si>
  <si>
    <t>E-mail:</t>
  </si>
  <si>
    <t>2. Supervisor’s Information at your university:</t>
  </si>
  <si>
    <t>Title/Position:</t>
  </si>
  <si>
    <t>Department:</t>
  </si>
  <si>
    <t>3. Curriculum Vitae:   *Please adjust the hight of rows if you need.</t>
  </si>
  <si>
    <t xml:space="preserve">1. Higher Education </t>
  </si>
  <si>
    <t>Year:</t>
  </si>
  <si>
    <t>Course:</t>
  </si>
  <si>
    <t>School Name:</t>
  </si>
  <si>
    <t>2. Computer Skills</t>
  </si>
  <si>
    <t xml:space="preserve">3. English Language Proficiency: </t>
  </si>
  <si>
    <t>gender</t>
    <phoneticPr fontId="1"/>
  </si>
  <si>
    <t>male</t>
    <phoneticPr fontId="1"/>
  </si>
  <si>
    <t>female</t>
    <phoneticPr fontId="1"/>
  </si>
  <si>
    <t>Master</t>
    <phoneticPr fontId="1"/>
  </si>
  <si>
    <t>Ph.D</t>
    <phoneticPr fontId="1"/>
  </si>
  <si>
    <t>ID</t>
    <phoneticPr fontId="1"/>
  </si>
  <si>
    <t>nation</t>
    <phoneticPr fontId="1"/>
  </si>
  <si>
    <t>status</t>
    <phoneticPr fontId="1"/>
  </si>
  <si>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</si>
  <si>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</si>
  <si>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</si>
  <si>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</si>
  <si>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</si>
  <si>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</si>
  <si>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</si>
  <si>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</si>
  <si>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</si>
  <si>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</si>
  <si>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</si>
  <si>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</si>
  <si>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</si>
  <si>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</si>
  <si>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</si>
  <si>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</si>
  <si>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</si>
  <si>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</si>
  <si>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</si>
  <si>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</si>
  <si>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</si>
  <si>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</si>
  <si>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</si>
  <si>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</si>
  <si>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</si>
  <si>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</si>
  <si>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</si>
  <si>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</si>
  <si>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Territory</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</si>
  <si>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</si>
  <si>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</si>
  <si>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</si>
  <si>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</si>
  <si>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</si>
  <si>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</si>
  <si>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</si>
  <si>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</si>
  <si>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</si>
  <si>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</si>
  <si>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</si>
  <si>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</si>
  <si>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</si>
  <si>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</si>
  <si>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</si>
  <si>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</si>
  <si>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</si>
  <si>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</si>
  <si>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</si>
  <si>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</si>
  <si>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</si>
  <si>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</si>
  <si>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</si>
  <si>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</si>
  <si>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</si>
  <si>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</si>
  <si>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</si>
  <si>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</si>
  <si>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</si>
  <si>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</si>
  <si>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</si>
  <si>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</si>
  <si>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</si>
  <si>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</si>
  <si>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</si>
  <si>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</si>
  <si>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</si>
  <si>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</si>
  <si>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</si>
  <si>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</si>
  <si>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t>
  </si>
  <si>
    <t>Federated States of Micronesia</t>
  </si>
  <si>
    <t>Fiji</t>
  </si>
  <si>
    <t>Finland</t>
  </si>
  <si>
    <t>France</t>
  </si>
  <si>
    <t>French Guiana</t>
  </si>
  <si>
    <t>French Polynesia</t>
  </si>
  <si>
    <t>Gabon</t>
  </si>
  <si>
    <t>Gambia</t>
  </si>
  <si>
    <t>Georgia</t>
  </si>
  <si>
    <t>Germany</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</si>
  <si>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</si>
  <si>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</si>
  <si>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</si>
  <si>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</si>
  <si>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</si>
  <si>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</si>
  <si>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</si>
  <si>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</si>
  <si>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</si>
  <si>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</si>
  <si>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</si>
  <si>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</si>
  <si>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</si>
  <si>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</si>
  <si>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</si>
  <si>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</si>
  <si>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India</t>
  </si>
  <si>
    <t>Indonesia</t>
  </si>
  <si>
    <t>Iran</t>
  </si>
  <si>
    <t>Iraq</t>
  </si>
  <si>
    <t>Ireland</t>
  </si>
  <si>
    <t>Isle of Man</t>
  </si>
  <si>
    <t>Israel</t>
  </si>
  <si>
    <t>Italy</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</si>
  <si>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</si>
  <si>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</si>
  <si>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</si>
  <si>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</si>
  <si>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</si>
  <si>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</si>
  <si>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</si>
  <si>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</si>
  <si>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</si>
  <si>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</si>
  <si>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</si>
  <si>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</si>
  <si>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</si>
  <si>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</si>
  <si>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</si>
  <si>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</si>
  <si>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</si>
  <si>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</si>
  <si>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</si>
  <si>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</si>
  <si>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</si>
  <si>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</si>
  <si>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</si>
  <si>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</si>
  <si>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</si>
  <si>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</si>
  <si>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</si>
  <si>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</si>
  <si>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</si>
  <si>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</si>
  <si>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</si>
  <si>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</si>
  <si>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</si>
  <si>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</si>
  <si>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</si>
  <si>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</si>
  <si>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</si>
  <si>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</si>
  <si>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</si>
  <si>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</si>
  <si>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</si>
  <si>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</si>
  <si>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</si>
  <si>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</si>
  <si>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</si>
  <si>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</si>
  <si>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</si>
  <si>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</si>
  <si>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</si>
  <si>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</si>
  <si>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</si>
  <si>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</si>
  <si>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</si>
  <si>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</si>
  <si>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</si>
  <si>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</si>
  <si>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</si>
  <si>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</si>
  <si>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</si>
  <si>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</si>
  <si>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</si>
  <si>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</si>
  <si>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</si>
  <si>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</si>
  <si>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</si>
  <si>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</si>
  <si>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</si>
  <si>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</si>
  <si>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</si>
  <si>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</si>
  <si>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</si>
  <si>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</si>
  <si>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</si>
  <si>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</si>
  <si>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</si>
  <si>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</si>
  <si>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</si>
  <si>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</si>
  <si>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</si>
  <si>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</si>
  <si>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</si>
  <si>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</si>
  <si>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</si>
  <si>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</si>
  <si>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</si>
  <si>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</si>
  <si>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</si>
  <si>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</si>
  <si>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</si>
  <si>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</si>
  <si>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</si>
  <si>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</si>
  <si>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St. Helena ex. dep.</t>
  </si>
  <si>
    <t>St. Pierre et Miquelon</t>
  </si>
  <si>
    <t>Sudan</t>
  </si>
  <si>
    <t>Suriname</t>
  </si>
  <si>
    <t>Svalbard</t>
  </si>
  <si>
    <t>Swaziland</t>
  </si>
  <si>
    <t>Sweden</t>
  </si>
  <si>
    <t>Swiss</t>
  </si>
  <si>
    <t>Syria</t>
  </si>
  <si>
    <t>Taiwan</t>
  </si>
  <si>
    <t>Tajikistan</t>
  </si>
  <si>
    <t>Tanzania</t>
  </si>
  <si>
    <t>Thailand</t>
  </si>
  <si>
    <t>The Democratic Republic of Timor-Leste</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</si>
  <si>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</si>
  <si>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</si>
  <si>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</si>
  <si>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</si>
  <si>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</si>
  <si>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</si>
  <si>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</si>
  <si>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</si>
  <si>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</si>
  <si>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</si>
  <si>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</si>
  <si>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</si>
  <si>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</si>
  <si>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</si>
  <si>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</si>
  <si>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</si>
  <si>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</si>
  <si>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</si>
  <si>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</si>
  <si>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</si>
  <si>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Viet Nam</t>
  </si>
  <si>
    <t>Virgin</t>
  </si>
  <si>
    <t>Wake Island</t>
  </si>
  <si>
    <t>Wallis and Futuna Islands</t>
  </si>
  <si>
    <t>Western Sahara</t>
  </si>
  <si>
    <t>Yemen</t>
  </si>
  <si>
    <t>Zambia</t>
  </si>
  <si>
    <t>Zimbabwe</t>
  </si>
  <si>
    <t>New Jersey Institute of Technology</t>
  </si>
  <si>
    <t>University of Michigan-Dearborn</t>
  </si>
  <si>
    <t>University of Southern California</t>
  </si>
  <si>
    <t>University of Washington</t>
  </si>
  <si>
    <t>Institute of Computing Technology, Chinese Academy of Sciences</t>
  </si>
  <si>
    <t>Shanghai Jiao Tong University</t>
  </si>
  <si>
    <t>Tongji University</t>
  </si>
  <si>
    <t>University of Science and Technology of China (USTC)</t>
  </si>
  <si>
    <t>The Czech Technical University in Prague</t>
  </si>
  <si>
    <t>The Egypt-Japan University of  Science and Technology(E-JUST)</t>
  </si>
  <si>
    <t>Georg-August-Universität Göttingen</t>
  </si>
  <si>
    <t>German Research Center for Artificial Intelligence (DFKI)</t>
  </si>
  <si>
    <t>Saarland University</t>
  </si>
  <si>
    <t>University of Augsburg</t>
  </si>
  <si>
    <t>Universita di Bologna</t>
  </si>
  <si>
    <t>Seoul National University</t>
  </si>
  <si>
    <t>National University of Singapore（NUS)</t>
  </si>
  <si>
    <t>Universidad Politécnica de Madrid (UPM)</t>
  </si>
  <si>
    <t>Universitat Politècnica de València (UPV)</t>
  </si>
  <si>
    <t>KTH Royal Institute of Technology</t>
  </si>
  <si>
    <t>National Taiwan Univeristy</t>
  </si>
  <si>
    <t>Asian Institute of Technology</t>
  </si>
  <si>
    <t>Chulalongkorn University</t>
  </si>
  <si>
    <t>Kasetsart University</t>
  </si>
  <si>
    <t>University College London</t>
  </si>
  <si>
    <t>University of Bristol</t>
  </si>
  <si>
    <t>University of Edinburgh</t>
  </si>
  <si>
    <t>University of Essex</t>
  </si>
  <si>
    <t>University of Oxford</t>
  </si>
  <si>
    <t>The Netherlands</t>
    <phoneticPr fontId="1"/>
  </si>
  <si>
    <t>The Former Yugoslav Republic of Macedonia</t>
    <phoneticPr fontId="1"/>
  </si>
  <si>
    <t>4. Research Topics (select up to 3 topics from “list of research topics” and fill out in order)</t>
  </si>
  <si>
    <t>Order</t>
  </si>
  <si>
    <t>No.</t>
  </si>
  <si>
    <t xml:space="preserve">Supervisor </t>
  </si>
  <si>
    <t>5. Duration:</t>
  </si>
  <si>
    <t>From:</t>
  </si>
  <si>
    <t>To:</t>
  </si>
  <si>
    <t>Days:</t>
  </si>
  <si>
    <t>6. Objectives of your “NII International Internship Program”</t>
  </si>
  <si>
    <r>
      <t>Research Area</t>
    </r>
    <r>
      <rPr>
        <sz val="10"/>
        <color indexed="8"/>
        <rFont val="游ゴシック"/>
        <family val="3"/>
        <charset val="128"/>
      </rPr>
      <t>／</t>
    </r>
    <r>
      <rPr>
        <sz val="10"/>
        <color indexed="8"/>
        <rFont val="Verdana"/>
        <family val="2"/>
      </rPr>
      <t>Title of the research</t>
    </r>
  </si>
  <si>
    <t>Professor</t>
  </si>
  <si>
    <t>Artificial Intelligence / Web Informatics</t>
  </si>
  <si>
    <t>Associate Professor</t>
  </si>
  <si>
    <t>Ken Satoh</t>
  </si>
  <si>
    <t>Theoretical Computer Science</t>
  </si>
  <si>
    <t>Assistant Professor</t>
  </si>
  <si>
    <t>No.</t>
    <phoneticPr fontId="3"/>
  </si>
  <si>
    <t>Research area</t>
    <phoneticPr fontId="3"/>
  </si>
  <si>
    <t>Title of the research</t>
    <phoneticPr fontId="3"/>
  </si>
  <si>
    <t>Website</t>
    <phoneticPr fontId="3"/>
  </si>
  <si>
    <t>Name of supervisor</t>
    <phoneticPr fontId="3"/>
  </si>
  <si>
    <t>Title of the supervisor</t>
    <phoneticPr fontId="3"/>
  </si>
  <si>
    <t>Requirements for applicants: Master's / Ph.D. Student</t>
    <phoneticPr fontId="3"/>
  </si>
  <si>
    <t>Total number of acceptance per supervisor</t>
    <phoneticPr fontId="3"/>
  </si>
  <si>
    <t>Duration : 2-6months (less than 180days)</t>
    <phoneticPr fontId="3"/>
  </si>
  <si>
    <t>Comments</t>
    <phoneticPr fontId="3"/>
  </si>
  <si>
    <t>Please confirm the No. you enter.</t>
    <phoneticPr fontId="4"/>
  </si>
  <si>
    <t>id</t>
  </si>
  <si>
    <t>message</t>
  </si>
  <si>
    <t>Error: Please do not leave [From] and/or [To] blank.</t>
    <phoneticPr fontId="4"/>
  </si>
  <si>
    <t>Error: Please correct the duration you enter.</t>
    <phoneticPr fontId="4"/>
  </si>
  <si>
    <t>Error: Please correct the duration to be the period within 180 days.</t>
    <phoneticPr fontId="4"/>
  </si>
  <si>
    <t>Error: The internship period should be more than 60 days.</t>
    <phoneticPr fontId="4"/>
  </si>
  <si>
    <t>Blank</t>
    <phoneticPr fontId="4"/>
  </si>
  <si>
    <t>Over</t>
    <phoneticPr fontId="4"/>
  </si>
  <si>
    <t>Less</t>
    <phoneticPr fontId="4"/>
  </si>
  <si>
    <t>Error</t>
    <phoneticPr fontId="4"/>
  </si>
  <si>
    <t>result</t>
    <phoneticPr fontId="4"/>
  </si>
  <si>
    <r>
      <t xml:space="preserve">*NOTICE: Internship period at NII must be </t>
    </r>
    <r>
      <rPr>
        <b/>
        <u/>
        <sz val="10"/>
        <color indexed="8"/>
        <rFont val="Verdana"/>
        <family val="2"/>
      </rPr>
      <t>60 to 180 days</t>
    </r>
    <r>
      <rPr>
        <b/>
        <sz val="10"/>
        <color indexed="8"/>
        <rFont val="Verdana"/>
        <family val="2"/>
      </rPr>
      <t>.</t>
    </r>
    <phoneticPr fontId="4"/>
  </si>
  <si>
    <t>Accepted</t>
  </si>
  <si>
    <t>Laboratory budget</t>
  </si>
  <si>
    <t>ID</t>
  </si>
  <si>
    <t>call</t>
  </si>
  <si>
    <t>Applicant</t>
  </si>
  <si>
    <t>Date of birth</t>
  </si>
  <si>
    <t>Master/PhD</t>
  </si>
  <si>
    <t>MOU_Code</t>
  </si>
  <si>
    <t>Gender</t>
  </si>
  <si>
    <t>Nationality</t>
  </si>
  <si>
    <t>E-mail</t>
  </si>
  <si>
    <t>Order by Applicant</t>
    <phoneticPr fontId="12"/>
  </si>
  <si>
    <t>Supervisor</t>
  </si>
  <si>
    <t>research area</t>
  </si>
  <si>
    <t xml:space="preserve"> Title of the research </t>
  </si>
  <si>
    <t>Acceptance Per Supervisor</t>
  </si>
  <si>
    <t>Ranking by Supervisor</t>
    <phoneticPr fontId="12"/>
  </si>
  <si>
    <t>Comments By Professors</t>
  </si>
  <si>
    <t>Acceptance by Kiban</t>
  </si>
  <si>
    <t>Days</t>
  </si>
  <si>
    <r>
      <rPr>
        <sz val="11"/>
        <color indexed="9"/>
        <rFont val="游ゴシック"/>
        <family val="3"/>
        <charset val="128"/>
      </rPr>
      <t>教員コード</t>
    </r>
  </si>
  <si>
    <r>
      <rPr>
        <sz val="11"/>
        <color indexed="9"/>
        <rFont val="游ゴシック"/>
        <family val="3"/>
        <charset val="128"/>
      </rPr>
      <t>研究系</t>
    </r>
  </si>
  <si>
    <r>
      <rPr>
        <sz val="11"/>
        <color indexed="9"/>
        <rFont val="游ゴシック"/>
        <family val="3"/>
        <charset val="128"/>
      </rPr>
      <t>研究者氏名</t>
    </r>
  </si>
  <si>
    <r>
      <rPr>
        <sz val="11"/>
        <color indexed="9"/>
        <rFont val="游ゴシック"/>
        <family val="3"/>
        <charset val="128"/>
      </rPr>
      <t>所属機関</t>
    </r>
    <r>
      <rPr>
        <sz val="11"/>
        <color indexed="9"/>
        <rFont val="Arial"/>
        <family val="2"/>
      </rPr>
      <t>_</t>
    </r>
    <r>
      <rPr>
        <sz val="11"/>
        <color indexed="9"/>
        <rFont val="游ゴシック"/>
        <family val="3"/>
        <charset val="128"/>
      </rPr>
      <t>国名</t>
    </r>
  </si>
  <si>
    <r>
      <rPr>
        <sz val="11"/>
        <color indexed="9"/>
        <rFont val="游ゴシック"/>
        <family val="3"/>
        <charset val="128"/>
      </rPr>
      <t>所属機関</t>
    </r>
    <r>
      <rPr>
        <sz val="11"/>
        <color indexed="9"/>
        <rFont val="Arial"/>
        <family val="2"/>
      </rPr>
      <t>_</t>
    </r>
    <r>
      <rPr>
        <sz val="11"/>
        <color indexed="9"/>
        <rFont val="游ゴシック"/>
        <family val="3"/>
        <charset val="128"/>
      </rPr>
      <t>住所</t>
    </r>
  </si>
  <si>
    <t>Topic
№</t>
    <phoneticPr fontId="4"/>
  </si>
  <si>
    <r>
      <rPr>
        <sz val="11"/>
        <color indexed="8"/>
        <rFont val="Verdana"/>
        <family val="2"/>
      </rPr>
      <t xml:space="preserve">* Please fill in </t>
    </r>
    <r>
      <rPr>
        <sz val="11"/>
        <color indexed="10"/>
        <rFont val="Verdana"/>
        <family val="2"/>
      </rPr>
      <t xml:space="preserve">the boxes in </t>
    </r>
    <r>
      <rPr>
        <b/>
        <u/>
        <sz val="11"/>
        <color indexed="23"/>
        <rFont val="Verdana"/>
        <family val="2"/>
      </rPr>
      <t>GRAY</t>
    </r>
    <r>
      <rPr>
        <sz val="11"/>
        <color indexed="8"/>
        <rFont val="Verdana"/>
        <family val="2"/>
      </rPr>
      <t>.</t>
    </r>
    <phoneticPr fontId="15"/>
  </si>
  <si>
    <t>*Please fill in your English level or appropriate English language proficiency test scores.</t>
    <phoneticPr fontId="1"/>
  </si>
  <si>
    <r>
      <t xml:space="preserve">* Please fill in the </t>
    </r>
    <r>
      <rPr>
        <b/>
        <sz val="11"/>
        <color indexed="10"/>
        <rFont val="Verdana"/>
        <family val="2"/>
      </rPr>
      <t>form 2</t>
    </r>
    <r>
      <rPr>
        <sz val="11"/>
        <color indexed="8"/>
        <rFont val="Verdana"/>
        <family val="2"/>
      </rPr>
      <t xml:space="preserve"> as well.</t>
    </r>
    <phoneticPr fontId="1"/>
  </si>
  <si>
    <r>
      <t xml:space="preserve">* Please save this form in </t>
    </r>
    <r>
      <rPr>
        <b/>
        <sz val="11"/>
        <color indexed="10"/>
        <rFont val="Verdana"/>
        <family val="2"/>
      </rPr>
      <t>".xls"</t>
    </r>
    <r>
      <rPr>
        <sz val="11"/>
        <color indexed="8"/>
        <rFont val="Verdana"/>
        <family val="2"/>
      </rPr>
      <t>.</t>
    </r>
    <phoneticPr fontId="1"/>
  </si>
  <si>
    <t>1. Choose the name of the country where your home institution locates first.</t>
    <phoneticPr fontId="1"/>
  </si>
  <si>
    <t>2. Then choose the name of your home institution.</t>
    <phoneticPr fontId="1"/>
  </si>
  <si>
    <t>Others</t>
    <phoneticPr fontId="1"/>
  </si>
  <si>
    <t>When you do not have the right name on the list, enter the name on "others".</t>
    <phoneticPr fontId="1"/>
  </si>
  <si>
    <r>
      <t xml:space="preserve">* When a cell says </t>
    </r>
    <r>
      <rPr>
        <sz val="11"/>
        <color indexed="10"/>
        <rFont val="Verdana"/>
        <family val="2"/>
      </rPr>
      <t>"(Choose from) drop-down"</t>
    </r>
    <r>
      <rPr>
        <sz val="11"/>
        <color indexed="8"/>
        <rFont val="Verdana"/>
        <family val="2"/>
      </rPr>
      <t xml:space="preserve">, please </t>
    </r>
    <r>
      <rPr>
        <b/>
        <sz val="11"/>
        <color indexed="10"/>
        <rFont val="Verdana"/>
        <family val="2"/>
      </rPr>
      <t>use a drop-down list.</t>
    </r>
    <phoneticPr fontId="15"/>
  </si>
  <si>
    <t>Choose from drop-down</t>
    <phoneticPr fontId="1"/>
  </si>
  <si>
    <t>drop-down</t>
    <phoneticPr fontId="1"/>
  </si>
  <si>
    <t>choose from drop-down</t>
    <phoneticPr fontId="1"/>
  </si>
  <si>
    <t>choose from drop-down</t>
    <phoneticPr fontId="1"/>
  </si>
  <si>
    <t>GIVEN</t>
    <phoneticPr fontId="1"/>
  </si>
  <si>
    <t>・・・</t>
  </si>
  <si>
    <t>Choose from drop-down</t>
  </si>
  <si>
    <t>* NOTE *</t>
    <phoneticPr fontId="1"/>
  </si>
  <si>
    <t>drop-down</t>
  </si>
  <si>
    <t>Hideaki Takeda</t>
  </si>
  <si>
    <t>3-6months</t>
  </si>
  <si>
    <t>AI and Law</t>
  </si>
  <si>
    <t>From</t>
    <phoneticPr fontId="4"/>
  </si>
  <si>
    <t>To</t>
    <phoneticPr fontId="4"/>
  </si>
  <si>
    <t>country</t>
  </si>
  <si>
    <t>name of institutions</t>
  </si>
  <si>
    <t>America</t>
  </si>
  <si>
    <t>Buenos Aires University</t>
  </si>
  <si>
    <t>Tsinghua University</t>
  </si>
  <si>
    <t>Czech</t>
  </si>
  <si>
    <t>Centre de Recherche en Informatique de Lens (CRIL)</t>
  </si>
  <si>
    <t>Claude Bernard University Lyon 1</t>
  </si>
  <si>
    <t>Ecole Normale Supériere de Lyon (ENS Lyon)</t>
  </si>
  <si>
    <t>French National Audiovisual Institute (INA)</t>
  </si>
  <si>
    <t>Institut de Recherche en Informatique et Systemes Aleatoires(IRISA)</t>
  </si>
  <si>
    <t>Institut INP-ENSEEIHT</t>
  </si>
  <si>
    <t>Institut National de Recherche en Informatique et en Automatique (INRIA)</t>
  </si>
  <si>
    <t>Institut National Polytechnique de Grenoble</t>
  </si>
  <si>
    <t xml:space="preserve">Sorbonne Université </t>
  </si>
  <si>
    <t>The Centre National de la Recherche Scientifique (CNRS)</t>
  </si>
  <si>
    <t>Université Clermont Auvergne（The Blaise Pascal University of Clermont-Ferrand ), LIMOS</t>
  </si>
  <si>
    <t>Université Grenoble Alpes （Université Joseph Fourier-Grenoble 1）</t>
  </si>
  <si>
    <t>Université Toulouse III - Paul Sabatier</t>
  </si>
  <si>
    <t>UNIVERSITY OF NANTES</t>
  </si>
  <si>
    <t>German Academic Exchange Service (DAAD)</t>
  </si>
  <si>
    <t>Ludwig-Maximilians-Universität München</t>
  </si>
  <si>
    <t>RWTH Aachen University</t>
  </si>
  <si>
    <t>Technische Universität Berlin (TUB, TU Berlin)</t>
  </si>
  <si>
    <t>Technische Universität Braunschweig (TU Braunschweig)</t>
  </si>
  <si>
    <t>Technische Universität München (TUM)</t>
  </si>
  <si>
    <t>University of Freiburg</t>
  </si>
  <si>
    <t>University of Konstanz</t>
  </si>
  <si>
    <t>University of Potsdam</t>
  </si>
  <si>
    <t>Indraprastha Institute of Information Technology, Delhi</t>
  </si>
  <si>
    <t>Dublin City University</t>
  </si>
  <si>
    <t>Lero - the Irish Software Research Centre（The University of Limerick)</t>
  </si>
  <si>
    <t>Trinity College Dublin</t>
  </si>
  <si>
    <t>Politecnico di Milano</t>
  </si>
  <si>
    <t>Torino University</t>
  </si>
  <si>
    <t>Università degli Studi di Ferrara (UNIFE)</t>
  </si>
  <si>
    <t>Korea</t>
  </si>
  <si>
    <t>University of Minho</t>
  </si>
  <si>
    <t>King Abdullah University of Science and Technology (KAUST)</t>
  </si>
  <si>
    <t>Institute for Infocomm Research (I2R)</t>
  </si>
  <si>
    <t>The Universitat Politècnica de Catalunya (UPC)</t>
  </si>
  <si>
    <t>University of Zurich (UZH)</t>
  </si>
  <si>
    <t>National Tsing Hua University, College of Electrical engineering and Computer Science (NTHU EECS)</t>
  </si>
  <si>
    <t>The Netherlands</t>
  </si>
  <si>
    <t>United Kingdom</t>
  </si>
  <si>
    <t>Alan Turing Institute</t>
  </si>
  <si>
    <t>Imperial College London</t>
  </si>
  <si>
    <t>Newcastle University</t>
  </si>
  <si>
    <t>Open University</t>
  </si>
  <si>
    <t>University of Bath</t>
  </si>
  <si>
    <t>Indiana University</t>
    <phoneticPr fontId="1"/>
  </si>
  <si>
    <t>International Computer Science Institute (ICI-Berkeley)</t>
  </si>
  <si>
    <t>University of Illinois at Urbana Champaign</t>
  </si>
  <si>
    <t>CSIRO (Data61)</t>
  </si>
  <si>
    <t>The Vienna University of Technology</t>
    <phoneticPr fontId="1"/>
  </si>
  <si>
    <t>Royal Melbourne Institute of Technology</t>
    <phoneticPr fontId="1"/>
  </si>
  <si>
    <t>University of Melbourne</t>
    <phoneticPr fontId="1"/>
  </si>
  <si>
    <t>University of Sydney</t>
    <phoneticPr fontId="1"/>
  </si>
  <si>
    <t>Pontifical Catholic University of Campinas</t>
    <phoneticPr fontId="1"/>
  </si>
  <si>
    <t>McGill University</t>
    <phoneticPr fontId="1"/>
  </si>
  <si>
    <t>Polytechnique Montréal</t>
    <phoneticPr fontId="1"/>
  </si>
  <si>
    <t>Simon Fraser University</t>
    <phoneticPr fontId="1"/>
  </si>
  <si>
    <t>University of Alberta</t>
    <phoneticPr fontId="1"/>
  </si>
  <si>
    <t>University of Waterloo</t>
    <phoneticPr fontId="1"/>
  </si>
  <si>
    <t>York University</t>
    <phoneticPr fontId="1"/>
  </si>
  <si>
    <t>Pontificia Universidad Católica de Chile (PUCC)</t>
    <phoneticPr fontId="1"/>
  </si>
  <si>
    <t>Aalto University</t>
    <phoneticPr fontId="1"/>
  </si>
  <si>
    <t>University of Côte d'Azur(former University of Nice Sophia Antipolis)</t>
  </si>
  <si>
    <t>Université Paris Saclay (Paris Sud)</t>
  </si>
  <si>
    <t>Korea Institute of Science and Technology Information (KISTI)</t>
  </si>
  <si>
    <t>INESC Technology and Science (INESC TEC)</t>
  </si>
  <si>
    <t>INESC-ID</t>
  </si>
  <si>
    <t>Delft University of Technology (TU Delft)</t>
    <phoneticPr fontId="1"/>
  </si>
  <si>
    <t>The University of Cambridge</t>
  </si>
  <si>
    <t>Norway</t>
    <phoneticPr fontId="1"/>
  </si>
  <si>
    <t>University of Bergen</t>
    <phoneticPr fontId="1"/>
  </si>
  <si>
    <t>Master/Ph.D:</t>
    <phoneticPr fontId="1"/>
  </si>
  <si>
    <t>Name of University/Institution:</t>
    <phoneticPr fontId="1"/>
  </si>
  <si>
    <t>P01001</t>
  </si>
  <si>
    <t>only after December 2022</t>
  </si>
  <si>
    <t>P01002</t>
  </si>
  <si>
    <t>P01003</t>
  </si>
  <si>
    <t>P01201</t>
  </si>
  <si>
    <t>P01202</t>
  </si>
  <si>
    <t>P02001</t>
  </si>
  <si>
    <t>P02002</t>
  </si>
  <si>
    <t>P02003</t>
  </si>
  <si>
    <t>Sublinear-time Algorithms</t>
  </si>
  <si>
    <t>France</t>
    <phoneticPr fontId="1"/>
  </si>
  <si>
    <t>Hong Kong University of Science and Technology (HKUST)</t>
    <phoneticPr fontId="1"/>
  </si>
  <si>
    <t>Peking University</t>
    <phoneticPr fontId="1"/>
  </si>
  <si>
    <t>HUST - Hanoi University of Science and Technology</t>
    <phoneticPr fontId="1"/>
  </si>
  <si>
    <t>Ecole Polytechnique Federale de Lausanne (EPFL)</t>
    <phoneticPr fontId="1"/>
  </si>
  <si>
    <t>Academia Sinica</t>
    <phoneticPr fontId="1"/>
  </si>
  <si>
    <t>Bergium</t>
    <phoneticPr fontId="1"/>
  </si>
  <si>
    <t>University of Namur</t>
    <phoneticPr fontId="1"/>
  </si>
  <si>
    <t>Legal Reasoning</t>
  </si>
  <si>
    <t xml:space="preserve"> </t>
  </si>
  <si>
    <t>Ph.D.</t>
  </si>
  <si>
    <t>Norm Compliance Mechanism</t>
  </si>
  <si>
    <t>Online Dispute Resolution</t>
  </si>
  <si>
    <t>P01101</t>
  </si>
  <si>
    <t>Machine learning</t>
  </si>
  <si>
    <t>Geometric analysis of machine learning</t>
  </si>
  <si>
    <t>https://mahito.nii.ac.jp</t>
  </si>
  <si>
    <t>Mahito Sugiyama</t>
  </si>
  <si>
    <t xml:space="preserve">Semantic Web / Linked Data / Linked Open Data </t>
  </si>
  <si>
    <t>http://lod.ac
http://www-kasm.nii.ac.jp/</t>
  </si>
  <si>
    <t>Master/Ph.D.</t>
  </si>
  <si>
    <t>Social Web / Social Media Analysis / Social Network Analysis</t>
  </si>
  <si>
    <t>http://www-kasm.nii.ac.jp/</t>
  </si>
  <si>
    <t>P01203</t>
  </si>
  <si>
    <t>Artificial Intelligence</t>
  </si>
  <si>
    <t>Artificial Social Intelligence: building intelligence systems with social knowledge and social interaction</t>
  </si>
  <si>
    <t>Theoretical Computer Science/Data Mining</t>
  </si>
  <si>
    <t>Spectral Graph Theory for Hypergraphs and Directed Graphs</t>
  </si>
  <si>
    <t>https://dl.acm.org/doi/abs/10.1145/3394486.3403248
https://arxiv.org/abs/2106.02353</t>
  </si>
  <si>
    <t>Yuichi Yoshida</t>
  </si>
  <si>
    <t>Sensitivity of Algorithms</t>
  </si>
  <si>
    <t>https://arxiv.org/abs/1904.03248
https://arxiv.org/abs/2006.04094
https://arxiv.org/abs/2111.02657</t>
  </si>
  <si>
    <t>https://arxiv.org/abs/2007.07449
https://arxiv.org/abs/2204.08404</t>
  </si>
  <si>
    <t>P03401</t>
  </si>
  <si>
    <t>Human/robot motion prediction using recurrent neural networks</t>
  </si>
  <si>
    <t>Taisuke Kobayashi</t>
  </si>
  <si>
    <t>P03402</t>
  </si>
  <si>
    <t>Robot control using reinforcement/imitation learning</t>
  </si>
  <si>
    <t>P03403</t>
  </si>
  <si>
    <t>Robotics</t>
  </si>
  <si>
    <t>Development of force-reactive robotic system</t>
  </si>
  <si>
    <t>P00501</t>
  </si>
  <si>
    <t>Discrete Algorithms</t>
  </si>
  <si>
    <t>Fast similarity string search and their applications</t>
  </si>
  <si>
    <t>Takeaki Uno</t>
  </si>
  <si>
    <t>2-6months</t>
  </si>
  <si>
    <t>P01301</t>
  </si>
  <si>
    <t xml:space="preserve"> Software verification</t>
  </si>
  <si>
    <t>Separation logic</t>
  </si>
  <si>
    <t>http://research.nii.ac.jp/~tatsuta/index-e.html</t>
  </si>
  <si>
    <t>Makoto Tatsuta</t>
  </si>
  <si>
    <t>3 months</t>
  </si>
  <si>
    <t>6 months</t>
  </si>
  <si>
    <t>A00301</t>
  </si>
  <si>
    <t>Machine Learning, Deep Learning, Software Engineering, Testing and Debugging</t>
  </si>
  <si>
    <t>Risk-Aware Debugging Techniques for Deep Neural Networks</t>
  </si>
  <si>
    <t>http://research.nii.ac.jp/~f-ishikawa/en/lab.html</t>
  </si>
  <si>
    <t>Fuyuki Ishikawa</t>
  </si>
  <si>
    <t>A00302</t>
  </si>
  <si>
    <t>Software Engineering, Testing and Debugging, Cyber-Physical Systems, AI Systems</t>
  </si>
  <si>
    <t>Smart Testing and Debugging for Cyber-Physical and Intelligent Systems</t>
  </si>
  <si>
    <t>A00601</t>
  </si>
  <si>
    <t>Wireless and Mobile  Networks, Sensing, Signal Processing, Machine Learning</t>
  </si>
  <si>
    <t>Deep Learning-based wireless network design for Beyond 5G and 6G</t>
  </si>
  <si>
    <t>http://research.nii.ac.jp/~megkaneko/</t>
  </si>
  <si>
    <t>Megumi Kaneko</t>
  </si>
  <si>
    <t>4-6months</t>
  </si>
  <si>
    <t xml:space="preserve">Required programming skills: Matlab, Python.
Basic knowledge in wireless/digital communications and signal processing is required. </t>
  </si>
  <si>
    <t>A00602</t>
  </si>
  <si>
    <t>Energy efficiency optimization and energy harvesting for IoT massive connectivity</t>
  </si>
  <si>
    <t>A00603</t>
  </si>
  <si>
    <t>Integrated terrestrial and spatial wireless communications for Beyond 5G and 6G</t>
  </si>
  <si>
    <t>A00604</t>
  </si>
  <si>
    <t>Intelligent Reflective Surfaces (IRS),  beamforming and sensing for exploiting TeraHertz bands towards 6G</t>
  </si>
  <si>
    <t>A00801</t>
  </si>
  <si>
    <t>Wireless communications</t>
  </si>
  <si>
    <t>Machine Learning-aided resource management in beyond 5G and 6G wireless networks</t>
  </si>
  <si>
    <t>https://klab.nii.ac.jp</t>
  </si>
  <si>
    <t>Yusheng Ji</t>
  </si>
  <si>
    <t>Knowledge on wireless communications and experiences in machine learning are preferable.</t>
  </si>
  <si>
    <t>A01701</t>
  </si>
  <si>
    <t>Categorical Foundation of Model Checking</t>
  </si>
  <si>
    <t>https://group-mmm.org/~ichiro/</t>
  </si>
  <si>
    <t>Ichiro Hasuo</t>
  </si>
  <si>
    <t>##  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  References: [Komorida, Katsumata, Hu, Klin, Hasuo, LICS’19], [Komorida, Katsumata, Kupke, Rot, Hasuo, LICS'21], [Kori, Hasuo, Katsumata, CONCUR'21], [Kori, Urabe, Katsumata, Suenaga, Hasuo, CAV’22]
##  Desired: familiarity with mathematical and abstract reasoning used in logic, lattice theory and (possibly) category theory
##  Interested? Please first write to me (i.hasuo [at] acm.org), with the title “NII Internship”</t>
  </si>
  <si>
    <t>A01702</t>
  </si>
  <si>
    <t>Combining local and global propagation in quantitative model checking</t>
  </si>
  <si>
    <t>##  This topic is on model checking, especially its probabilistic/quantitative extension. We are specifically interested in value iteration, a family of approximate algorithms for quantitative model checking. Usual algorithms with only local propagation face certain challenges, and we have recently shown that those challenges are efficiently mitigated by mixing a right choice of global propagation. The goal is to push the idea further, to other problems and to formalization of theoretical foundations
##  Reference: [Phalakarn, Takisaka, Haas, Hasuo, CAV'20]. See also the slides for my VeriProP’22 talk.
##  Desired: familiarity with model checking (see e.g. [Baier &amp; Katoen '08]), logic and automata. Familiarity with graph-theoretic algorithms is appreciated, too
##  Interested? Please first write to me (i.hasuo [at] acm.org), with the title “NII Internship”</t>
  </si>
  <si>
    <t>A01703</t>
  </si>
  <si>
    <t>Logical guidance in optimization metaheuristics</t>
  </si>
  <si>
    <t>##  Many real-world optimization problems have inherent logical and discrete structures, but many optimization metaheuristics (stochastic optimization, hill-climbing, evolutionary computation, etc.) do not make explicit use of such structures. We have used hierarchical optimization frameworks where the upper logical layer guides the lower metaheuristics layer for efficiency and explainability. The goal is to push the idea further in other applications and theoretical foundations.
##  References: [Zhang, Hasuo, Arcaini, CAV'19], [Zhang, Ernst, Sedwards, Arcaini, Hasuo, EMSOFT'18]
##  Desired: familiarity with, or eagerness to learn, 1) formal logic, 2) optimization metaheuristics, 3) statistical machine learning
##  Interested? Please first write to me (i.hasuo [at] acm.org), with the title “NII Internship”</t>
  </si>
  <si>
    <t>A01704</t>
  </si>
  <si>
    <t>Logical safety for automated driving</t>
  </si>
  <si>
    <t>##  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
##  References: [Hasuo, Eberhart, Haydon, et al., IEEE Trans. Intelligent Vehicles, ‘22 (available at arXiv)] [Shalev-Shwartz, Shammah, Shashua, arXiv'17]  
##  Desired: familiarity with formal logic and interactive theorem proving, passion in bringing theory to practice
##  Interested? Please first write to me (i.hasuo [at] acm.org), with the title “NII Internship”</t>
  </si>
  <si>
    <t>A01801</t>
  </si>
  <si>
    <t>Computer network</t>
  </si>
  <si>
    <t>Network security measurement and analysis</t>
  </si>
  <si>
    <t>http://www.fukuda-lab.org/internship</t>
  </si>
  <si>
    <t>Kensuke Fukuda</t>
  </si>
  <si>
    <t>5-6months</t>
  </si>
  <si>
    <t>Solid programming (python or C++) and machine learning skills</t>
  </si>
  <si>
    <t>A01802</t>
  </si>
  <si>
    <t>Network config/log mining</t>
  </si>
  <si>
    <t xml:space="preserve">Solid programming (python) and machine learning skills </t>
  </si>
  <si>
    <t>A01803</t>
  </si>
  <si>
    <t>Web privacy measurement</t>
  </si>
  <si>
    <t>Solid programming skill (python or javascript)</t>
  </si>
  <si>
    <t>A01804</t>
  </si>
  <si>
    <t>IoT traffic anomaly detection</t>
  </si>
  <si>
    <t>Solid programming and machine learning skills</t>
  </si>
  <si>
    <t>K00101</t>
  </si>
  <si>
    <t>Text Media</t>
  </si>
  <si>
    <t>Language Models and their applications to assist human activities</t>
  </si>
  <si>
    <t>http://www-al.nii.ac.jp</t>
  </si>
  <si>
    <t>Akiko Aizawa</t>
  </si>
  <si>
    <t>K00102</t>
  </si>
  <si>
    <t>Deep analysis of scientific papers</t>
  </si>
  <si>
    <t>K00103</t>
  </si>
  <si>
    <t>Mathematical language processing</t>
  </si>
  <si>
    <t>K00401</t>
  </si>
  <si>
    <t>Business intelligence</t>
  </si>
  <si>
    <t xml:space="preserve">AI-driven customer intelligence </t>
  </si>
  <si>
    <t>https://rb.gy/nhwgwe</t>
  </si>
  <si>
    <t>Frederic ANDRES</t>
  </si>
  <si>
    <t>Collaboration with the largest travel company  in Japan</t>
  </si>
  <si>
    <t>K00402</t>
  </si>
  <si>
    <t>Data science, esport</t>
  </si>
  <si>
    <t>Moodflow monitoring Platform as a Service</t>
  </si>
  <si>
    <t>https://rb.gy/hfbt7s</t>
  </si>
  <si>
    <t>Collaboration with Sorbonne University</t>
  </si>
  <si>
    <t>K01001</t>
  </si>
  <si>
    <t>Digital Humanities</t>
  </si>
  <si>
    <t>Machine learning for image processing (esp. character recognition), geographic information, linked data and metadata management for cultural heritage</t>
  </si>
  <si>
    <t>http://agora.ex.nii.ac.jp/~kitamoto/education/internship/</t>
  </si>
  <si>
    <t>Asanobu Kitamoto</t>
  </si>
  <si>
    <t>A student with programming skills and interests in real problems is preferred.</t>
  </si>
  <si>
    <t>K01002</t>
  </si>
  <si>
    <t>Earth Environmental Informatics</t>
  </si>
  <si>
    <t>Big data analytics (esp. image processing, remote sensing and machine learning) for societal problems such as environment and sustainability</t>
  </si>
  <si>
    <t>K01003</t>
  </si>
  <si>
    <t>Crisis Informatics</t>
  </si>
  <si>
    <t xml:space="preserve">Big data analytics (esp. image processing, natural language processing, and machine learning) for natural disasters and crisis </t>
  </si>
  <si>
    <t>K01004</t>
  </si>
  <si>
    <t>Open Science</t>
  </si>
  <si>
    <t>Research on a new trend of science, such as open data, data citation, citizen science, and open innovation</t>
  </si>
  <si>
    <t>K01401</t>
  </si>
  <si>
    <t>Content-Based Image and Video Analysis</t>
  </si>
  <si>
    <t>video and image search (esp. TRECVID AVS task.  see: https://trecvid.nist.gov/)</t>
  </si>
  <si>
    <t>http://www.satoh-lab.nii.ac.jp/</t>
  </si>
  <si>
    <t>Shin'ichi Satoh</t>
  </si>
  <si>
    <t>K01402</t>
  </si>
  <si>
    <t>Automatic question answering about videos (esp. TRECVID Deep Video Understanding (DVU).  see: https://trecvid.nist.gov/)</t>
  </si>
  <si>
    <t>K01403</t>
  </si>
  <si>
    <t>Video/image captioning (esp. TRECVID Video to Text (VTT) task.  see: https://trecvid.nist.gov/)</t>
  </si>
  <si>
    <t>K01404</t>
  </si>
  <si>
    <t>Disaster Scene Analysis (esp. TRECVID Disaster Scene Description and Indexing (DSDI): see https://trecvid.nist.gov/)</t>
  </si>
  <si>
    <t>K01405</t>
  </si>
  <si>
    <t>Landmark image retrieval, e.g., Google Landmark Image Retrieval https://www.kaggle.com/c/landmark-retrieval-2020.</t>
  </si>
  <si>
    <t>K01601</t>
  </si>
  <si>
    <t>Computer Vision</t>
  </si>
  <si>
    <t xml:space="preserve">One of the following topics: 
(1) 3D vision, 
(2) Human activitiy recognition,   
(3) Gaze sensing and navigation, 
(4) Object detection and segmentation from video using deep learning, and 
(5) Image/video generation using deep learning </t>
  </si>
  <si>
    <t>http://www.dgcv.nii.ac.jp</t>
  </si>
  <si>
    <t>Akihiro Sugimoto</t>
  </si>
  <si>
    <t>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</si>
  <si>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K01602</t>
  </si>
  <si>
    <t>Digital Geometry</t>
  </si>
  <si>
    <t xml:space="preserve">(1) Discretization model of geometric shape, 
(2) Discrete shape fitting to noisy integer points. </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</si>
  <si>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</si>
  <si>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K01701</t>
  </si>
  <si>
    <t>Data Mining</t>
  </si>
  <si>
    <t>Recommender System</t>
  </si>
  <si>
    <t>https://www.tlab.nii.ac.jp</t>
  </si>
  <si>
    <t>Atsuhiro Takasu</t>
  </si>
  <si>
    <t>K01702</t>
  </si>
  <si>
    <t>Knowledge Graph Embedding</t>
  </si>
  <si>
    <t>K01703</t>
  </si>
  <si>
    <t>Tabular Data Recognition and Analysis</t>
  </si>
  <si>
    <t>K01704</t>
  </si>
  <si>
    <t>Sequence Data Mining</t>
  </si>
  <si>
    <t>K02001</t>
  </si>
  <si>
    <t>Algorithms, Simulators, Designs, Token Economy (Web3)</t>
  </si>
  <si>
    <t>Research and development of algorithms, simulators, and designs for Unmanned Aircraft Systems ("drone") Traffic Management (UTM), including ground risk evaluation</t>
  </si>
  <si>
    <t>http://research.nii.ac.jp/~prendinger/papers/FY2022(2)_Topics.html</t>
  </si>
  <si>
    <t>Helmut PRENDINGER</t>
  </si>
  <si>
    <t>We are participating in a national UTM project, where we develop a “digital twin” of areas in Japan to simulate and study realistic drone traffic. We are also interested in market design based on blockchain and token economy (Web3).</t>
  </si>
  <si>
    <t>K02002</t>
  </si>
  <si>
    <t>Deep Learning</t>
  </si>
  <si>
    <t>(1) High-speed object detectin onboard a drone; (2) ground risk map generation for safe drone flight; (3) human detection in bad weather condition from drone perspective</t>
  </si>
  <si>
    <t>We are participating in national projects with the Advanced Robotics Foundation and the Central Research Institute of Electric Power Industry.</t>
  </si>
  <si>
    <t>K02003</t>
  </si>
  <si>
    <t>Bitcoin (crypto) market prediction for swing trading</t>
  </si>
  <si>
    <t>This project uses publicly available sources. We focus on technical analysis and indicators.</t>
  </si>
  <si>
    <t>K02301</t>
  </si>
  <si>
    <t>Speech processing</t>
  </si>
  <si>
    <t>Differentiable digital signal processing with applications to speech audio generation</t>
  </si>
  <si>
    <t>Relevant but not limited to  
[1] WaveGrad https://arxiv.org/abs/2009.00713;  
[2] DiffWave https://arxiv.org/abs/2009.09761;  
[3] PriorGrad https://arxiv.org/abs/2106.06406;  
[4] BDDM https://arxiv.org/abs/2203.13508;  
[5] InferGrad https://arxiv.org/abs/2202.03751  
[6] Grad-TTS https://arxiv.org/abs/2105.06337  
[7] SaShiMi https://arxiv.org/abs/2202.09729  [8]https://arxiv.org/pdf/2203.16749.pdf</t>
  </si>
  <si>
    <t>Junichi Yamagishi</t>
  </si>
  <si>
    <t>The successful candidate should be a PhD student in speech processing, computer science, or a related discipline. He or she should have strong programming skills. Familiarity with DNN tools (e.g., Pytorch) and speech tools are preferable. Supervision teams include Dr. Xin Wang</t>
  </si>
  <si>
    <t>K02302</t>
  </si>
  <si>
    <t>Privacy preserving processing for speech signals including automatic generation of speaker-anonymized synthetic speech</t>
  </si>
  <si>
    <t>Relevant but not limited to 
[1] https://www.voiceprivacychallenge.org (see 2022 evaluation plan),  
[2]﻿ Tomashenko, N. et al. The VoicePrivacy 2020 Challenge: Results and findings. Comput. Speech Lang. 101362 (2022) doi:10.1016/j.csl.2022.101362</t>
  </si>
  <si>
    <t>The successful candidate should be a PhD student in speech processing, computer science, or a related discipline. He or she should have strong programming skills. Familiarity with DNN tools (e.g., Pytorch) and speech tools are preferable. Supervision teams include Dr. Xin Wang and Dr. Xiaoxiao Miao</t>
  </si>
  <si>
    <t>K02303</t>
  </si>
  <si>
    <t>Generalizable and robust fake speech detection</t>
  </si>
  <si>
    <t>Relevant but not limited to 
[1] https://www.asvspoof.org  
[2] ﻿Wang, X. &amp; Yamagishi, J. A Practical Guide to Logical Access Voice Presentation Attack Detection. https://arxiv.org/abs/2201.03321 
[3] ASVspoof workshop proceeding: https://www.isca-speech.org/archive/asvspoof_2021/index.html</t>
  </si>
  <si>
    <t>K02304</t>
  </si>
  <si>
    <t>Data-efficient end-to-end speech synthesis</t>
  </si>
  <si>
    <t>Relevant papers include, but are not limited to: [1] Cheng-I Jeff Lai, Erica Cooper, Yang Zhang, Shiyu Chang, Kaizhi Qian, Yi-Lun Liao, Yung-Sung Chuang, Alexander H. Liu, Junichi Yamagishi, David Cox, James Glass, "On the Interplay Between Sparsity, Naturalness, Intelligibility, and Prosody in Speech Synthesis," ICASSP 2022, and Erica Cooper, Cheng-I Lai, Yusuke Yasuda, Junichi Yamagishi, ""Can Speaker Augmentation Improve Multi-Speaker End-to-End TTS?" Interspeech 2020.</t>
  </si>
  <si>
    <t>The successful candidate should be a PhD student in speech processing, computer science, engineering, linguistics, mathematics, or a related discipline. He or she should have strong programming skills. Familiarity with DNN tools and speech tools are preferable. Supervision teams include Dr. Erica Cooper</t>
  </si>
  <si>
    <t>K02305</t>
  </si>
  <si>
    <t>Music processing</t>
  </si>
  <si>
    <t>Instrument-specific embedding space for fine-grained timbre control of musical instrument sounds</t>
  </si>
  <si>
    <t>Relevant papers include, but are not limited to: [1] Xuan Shi, Erica Cooper, Junichi Yamagishi, "Use of speaker recognition approaches for learning and evaluating embedding representations of musical instrument sounds," IEEE/ACM Trans. ASLP, Jan 2022, and Erica Cooper, Xin Wang, Junichi Yamagishi, "Text-to-Speech Synthesis Techniques for MIDI-to-Audio Synthesis," SSW 2021.</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</si>
  <si>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</si>
  <si>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K02306</t>
  </si>
  <si>
    <t>Expressive multi-instrument musical performance generation using deep learning</t>
  </si>
  <si>
    <t>K02307</t>
  </si>
  <si>
    <t>Natural language processing</t>
  </si>
  <si>
    <t>Mitigating shortcut learning</t>
  </si>
  <si>
    <t>Relevant papers include, but are not limited to: Geirhos et al., Shortcut learning in deep neural networks, Nature Machine Intelligence 2020.</t>
  </si>
  <si>
    <t xml:space="preserve">The successful candidate should be a PhD student in natural language processing, computer science/engineering, mathematics, or a related discipline, and familiar with DL frameworks (e.g., PyTorch). Supervision teams include Dr. Canasai Kruengkrai. </t>
  </si>
  <si>
    <t>K02308</t>
  </si>
  <si>
    <t>Cross-lingual representation learning</t>
  </si>
  <si>
    <t>Relevant papers include, but are not limited to: Conneau et al., Unsupervised cross-lingual representation learning at scale, ACL 2020.</t>
  </si>
  <si>
    <t>K02309</t>
  </si>
  <si>
    <t>Fact-checking over structrured and unstructured data</t>
  </si>
  <si>
    <t>Relevant papers include, but are not limited to: Aly et al., FEVEROUS: Fact Extraction and VERification Over Unstructured and Structured information, NeurIPS Datasets and Benchmarks 2021.</t>
  </si>
  <si>
    <t>K02601</t>
  </si>
  <si>
    <t>Multimedia Data Mining and Analysis</t>
  </si>
  <si>
    <t>Multimodal deep learning and pre-training models for cross-modal retrieval between audio-video, lyrics-audio, and image-text,  multimedia content recommendation</t>
  </si>
  <si>
    <t>http://research.nii.ac.jp/~yiyu/</t>
  </si>
  <si>
    <t>Yi YU</t>
  </si>
  <si>
    <t>K02602</t>
  </si>
  <si>
    <t>Artificial Intelligence and Music</t>
  </si>
  <si>
    <t>Deep generative models for lyrics-to-melody generation, melody-to-lyrics generation, singing voice synthesis</t>
  </si>
  <si>
    <t>https://github.com/yy1lab/Lyrics-Conditioned-Neural-Melody-Generation</t>
  </si>
  <si>
    <t>VNU-UET - VNU University of Engineering and Technology</t>
    <phoneticPr fontId="1"/>
  </si>
  <si>
    <t>VNU-HCM US - Vietnam National University - Ho Chi Minh City, University of Science</t>
    <phoneticPr fontId="1"/>
  </si>
  <si>
    <t>VNU-HCM UIT - Vietnam National University - Ho Chi Minh city, University of Information Technology</t>
    <phoneticPr fontId="1"/>
  </si>
  <si>
    <t>MICA -International Research Institute, Multimedia, Information, Communication and Applications</t>
    <phoneticPr fontId="1"/>
  </si>
  <si>
    <t>Attachment1     “NII International Internship Program” Application Form 2022 2nd Call</t>
    <phoneticPr fontId="1"/>
  </si>
  <si>
    <t>J00301</t>
  </si>
  <si>
    <t>Multimedia forensics</t>
  </si>
  <si>
    <t>Generation and detection of fake facial videos</t>
  </si>
  <si>
    <t>http://research.nii.ac.jp/~iechizen/official/research/research5-e.html</t>
  </si>
  <si>
    <t>Isao Echizen</t>
  </si>
  <si>
    <t>3 to 6 months</t>
  </si>
  <si>
    <t>J00302</t>
  </si>
  <si>
    <t>Multimedia security</t>
  </si>
  <si>
    <t>Generation and detection of adversarial examples</t>
  </si>
  <si>
    <t>J00303</t>
  </si>
  <si>
    <t>Image-based fact verification</t>
  </si>
  <si>
    <t>http://research.nii.ac.jp/~iechizen/crest/en/research.html</t>
  </si>
  <si>
    <t>rev 221012</t>
    <phoneticPr fontId="1"/>
  </si>
  <si>
    <t>K00403</t>
  </si>
  <si>
    <t xml:space="preserve">Education </t>
  </si>
  <si>
    <t>Ontology based Approach for compliance with privacy protection requirements in Education</t>
  </si>
  <si>
    <t>http://research.nii.ac.jp/~andres/official/intern2022_ON_SITE_call_3.html</t>
  </si>
  <si>
    <t xml:space="preserve">Collaboration with ISO standardisation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</si>
</sst>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3"/>
      <charset val="128"/>
      <scheme val="minor"/>
    </font>
    <font>
      <sz val="6"/>
      <name val="游ゴシック"/>
      <family val="3"/>
      <charset val="128"/>
    </font>
    <font>
      <sz val="10"/>
      <color indexed="8"/>
      <name val="Verdana"/>
      <family val="2"/>
    </font>
    <font>
      <sz val="6"/>
      <name val="ＭＳ Ｐゴシック"/>
      <family val="3"/>
      <charset val="128"/>
    </font>
    <font>
      <sz val="6"/>
      <name val="游ゴシック"/>
      <family val="3"/>
      <charset val="128"/>
    </font>
    <font>
      <sz val="10"/>
      <color indexed="8"/>
      <name val="游ゴシック"/>
      <family val="3"/>
      <charset val="128"/>
    </font>
    <font>
      <sz val="11"/>
      <name val="Microsoft New Tai Lue"/>
      <family val="2"/>
    </font>
    <font>
      <sz val="11"/>
      <name val="ＭＳ Ｐゴシック"/>
      <family val="3"/>
      <charset val="128"/>
    </font>
    <font>
      <sz val="10"/>
      <name val="Microsoft New Tai Lue"/>
      <family val="2"/>
    </font>
    <font>
      <sz val="6"/>
      <name val="Microsoft New Tai Lue"/>
      <family val="2"/>
    </font>
    <font>
      <b/>
      <sz val="10"/>
      <color indexed="8"/>
      <name val="Verdana"/>
      <family val="2"/>
    </font>
    <font>
      <b/>
      <u/>
      <sz val="10"/>
      <color indexed="8"/>
      <name val="Verdana"/>
      <family val="2"/>
    </font>
    <font>
      <sz val="6"/>
      <name val="游ゴシック"/>
      <family val="3"/>
      <charset val="128"/>
    </font>
    <font>
      <sz val="11"/>
      <color indexed="9"/>
      <name val="Arial"/>
      <family val="2"/>
    </font>
    <font>
      <sz val="11"/>
      <color indexed="9"/>
      <name val="游ゴシック"/>
      <family val="3"/>
      <charset val="128"/>
    </font>
    <font>
      <sz val="6"/>
      <name val="游ゴシック"/>
      <family val="3"/>
      <charset val="128"/>
    </font>
    <font>
      <sz val="11"/>
      <color indexed="8"/>
      <name val="Verdana"/>
      <family val="2"/>
    </font>
    <font>
      <b/>
      <sz val="11"/>
      <color indexed="10"/>
      <name val="Verdana"/>
      <family val="2"/>
    </font>
    <font>
      <sz val="11"/>
      <color indexed="10"/>
      <name val="Verdana"/>
      <family val="2"/>
    </font>
    <font>
      <b/>
      <u/>
      <sz val="11"/>
      <color indexed="23"/>
      <name val="Verdana"/>
      <family val="2"/>
    </font>
    <font>
      <b/>
      <sz val="11"/>
      <color theme="0"/>
      <name val="游ゴシック"/>
      <family val="3"/>
      <charset val="128"/>
      <scheme val="minor"/>
    </font>
    <font>
      <u/>
      <sz val="11"/>
      <color theme="10"/>
      <name val="ＭＳ Ｐゴシック"/>
      <family val="3"/>
      <charset val="128"/>
    </font>
    <font>
      <sz val="10"/>
      <color theme="1"/>
      <name val="Verdana"/>
      <family val="2"/>
    </font>
    <font>
      <sz val="8"/>
      <color theme="1"/>
      <name val="游ゴシック"/>
      <family val="3"/>
      <charset val="128"/>
      <scheme val="minor"/>
    </font>
    <font>
      <sz val="11"/>
      <color theme="1"/>
      <name val="Microsoft New Tai Lue"/>
      <family val="2"/>
    </font>
    <font>
      <b/>
      <sz val="14"/>
      <color theme="0"/>
      <name val="Microsoft Tai Le"/>
      <family val="2"/>
    </font>
    <font>
      <b/>
      <sz val="12"/>
      <color theme="0"/>
      <name val="Microsoft Tai Le"/>
      <family val="2"/>
    </font>
    <font>
      <b/>
      <sz val="11"/>
      <color theme="0"/>
      <name val="Microsoft Tai Le"/>
      <family val="2"/>
    </font>
    <font>
      <sz val="10"/>
      <color theme="1"/>
      <name val="Microsoft New Tai Lue"/>
      <family val="2"/>
    </font>
    <font>
      <sz val="6"/>
      <color theme="1"/>
      <name val="Microsoft New Tai Lue"/>
      <family val="2"/>
    </font>
    <font>
      <u/>
      <sz val="6"/>
      <color theme="10"/>
      <name val="Microsoft New Tai Lue"/>
      <family val="2"/>
    </font>
    <font>
      <u/>
      <sz val="6"/>
      <color rgb="FF0000FF"/>
      <name val="Microsoft New Tai Lue"/>
      <family val="2"/>
    </font>
    <font>
      <sz val="9"/>
      <color theme="1"/>
      <name val="游ゴシック"/>
      <family val="3"/>
      <charset val="128"/>
      <scheme val="minor"/>
    </font>
    <font>
      <sz val="11"/>
      <color theme="0"/>
      <name val="Arial"/>
      <family val="2"/>
    </font>
    <font>
      <sz val="11"/>
      <color theme="1"/>
      <name val="Verdana"/>
      <family val="2"/>
    </font>
    <font>
      <sz val="10"/>
      <color theme="1"/>
      <name val="Arial"/>
      <family val="2"/>
    </font>
    <font>
      <b/>
      <sz val="12"/>
      <color rgb="FFFF0000"/>
      <name val="Verdana"/>
      <family val="2"/>
    </font>
    <font>
      <sz val="11"/>
      <color theme="1"/>
      <name val="Arial"/>
      <family val="2"/>
    </font>
    <font>
      <sz val="11"/>
      <color rgb="FFFF0000"/>
      <name val="Verdana"/>
      <family val="2"/>
    </font>
    <font>
      <b/>
      <sz val="10"/>
      <color theme="1"/>
      <name val="Verdana"/>
      <family val="2"/>
    </font>
    <font>
      <sz val="9"/>
      <color theme="1"/>
      <name val="Verdana"/>
      <family val="2"/>
    </font>
    <font>
      <sz val="9"/>
      <color theme="1"/>
      <name val="Arial"/>
      <family val="2"/>
    </font>
    <font>
      <sz val="11"/>
      <name val="游ゴシック"/>
      <family val="3"/>
      <charset val="128"/>
      <scheme val="minor"/>
    </font>
  </fonts>
  <fills count="11">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0" fontId="20" fillId="2" borderId="40" applyNumberFormat="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7" fillId="0" borderId="0">
      <alignment vertical="center"/>
    </xf>
  </cellStyleXfs>
  <cellXfs count="259">
    <xf numFmtId="0" fontId="0" fillId="0" borderId="0" xfId="0">
      <alignment vertical="center"/>
    </xf>
    <xf numFmtId="0" fontId="22" fillId="0" borderId="0" xfId="0" applyFont="1">
      <alignment vertical="center"/>
    </xf>
    <xf numFmtId="0" fontId="22" fillId="0" borderId="2" xfId="0" applyFont="1" applyBorder="1" applyAlignment="1">
      <alignment horizontal="center" vertical="center"/>
    </xf>
    <xf numFmtId="0" fontId="0" fillId="0" borderId="2" xfId="0" applyBorder="1" applyAlignment="1">
      <alignment horizontal="center" vertical="center"/>
    </xf>
    <xf numFmtId="0" fontId="23" fillId="0" borderId="0" xfId="0" applyNumberFormat="1" applyFont="1" applyFill="1" applyBorder="1" applyAlignment="1">
      <alignment vertical="top" wrapText="1"/>
    </xf>
    <xf numFmtId="0" fontId="23" fillId="0" borderId="0" xfId="0" applyNumberFormat="1" applyFont="1" applyFill="1" applyAlignment="1">
      <alignment vertical="top" wrapText="1"/>
    </xf>
    <xf numFmtId="0" fontId="23" fillId="0" borderId="0" xfId="0" applyNumberFormat="1" applyFont="1" applyFill="1" applyBorder="1" applyAlignment="1">
      <alignment horizontal="center" vertical="center" wrapText="1"/>
    </xf>
    <xf numFmtId="0" fontId="23" fillId="0" borderId="0" xfId="0" applyNumberFormat="1" applyFont="1" applyAlignment="1">
      <alignment vertical="top" wrapText="1"/>
    </xf>
    <xf numFmtId="0" fontId="23" fillId="0" borderId="0" xfId="0" applyNumberFormat="1" applyFont="1" applyBorder="1" applyAlignment="1">
      <alignment vertical="top" wrapText="1"/>
    </xf>
    <xf numFmtId="0" fontId="23" fillId="0" borderId="1" xfId="0" applyNumberFormat="1" applyFont="1" applyFill="1" applyBorder="1" applyAlignment="1">
      <alignment vertical="top" wrapText="1"/>
    </xf>
    <xf numFmtId="0" fontId="23" fillId="0" borderId="3"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23" fillId="0" borderId="0" xfId="0" applyFont="1" applyFill="1" applyAlignment="1">
      <alignment vertical="top" wrapText="1"/>
    </xf>
    <xf numFmtId="0" fontId="25" fillId="3" borderId="4" xfId="1" applyFont="1" applyFill="1" applyBorder="1" applyAlignment="1">
      <alignment horizontal="center" vertical="center"/>
    </xf>
    <xf numFmtId="0" fontId="26" fillId="3" borderId="5" xfId="1" applyFont="1" applyFill="1" applyBorder="1" applyAlignment="1">
      <alignment horizontal="center" vertical="center" wrapText="1"/>
    </xf>
    <xf numFmtId="0" fontId="27"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2" fillId="0" borderId="2" xfId="0" applyFont="1" applyBorder="1">
      <alignment vertical="center"/>
    </xf>
    <xf numFmtId="0" fontId="0" fillId="0" borderId="2" xfId="0" applyBorder="1">
      <alignment vertical="center"/>
    </xf>
    <xf numFmtId="0" fontId="32" fillId="0" borderId="0" xfId="0" applyFont="1" applyAlignment="1">
      <alignment vertical="center" wrapText="1"/>
    </xf>
    <xf numFmtId="14" fontId="0" fillId="0" borderId="0" xfId="0" applyNumberFormat="1">
      <alignment vertical="center"/>
    </xf>
    <xf numFmtId="0" fontId="33" fillId="4" borderId="0" xfId="0" applyFont="1" applyFill="1" applyAlignment="1">
      <alignment horizontal="center" vertical="center" wrapText="1"/>
    </xf>
    <xf numFmtId="0" fontId="33" fillId="5" borderId="0" xfId="0" applyFont="1" applyFill="1" applyAlignment="1">
      <alignment horizontal="center" vertical="center" wrapText="1"/>
    </xf>
    <xf numFmtId="0" fontId="33" fillId="6" borderId="0" xfId="0" applyFont="1" applyFill="1" applyAlignment="1">
      <alignment horizontal="center" vertical="center" wrapText="1"/>
    </xf>
    <xf numFmtId="0" fontId="33" fillId="7" borderId="0" xfId="0" applyFont="1" applyFill="1" applyAlignment="1">
      <alignment horizontal="center" vertical="center" wrapText="1"/>
    </xf>
    <xf numFmtId="0" fontId="33" fillId="8" borderId="0" xfId="0" applyFont="1" applyFill="1" applyAlignment="1">
      <alignment horizontal="center" vertical="center" wrapText="1"/>
    </xf>
    <xf numFmtId="0" fontId="23" fillId="0" borderId="0" xfId="0" applyFont="1" applyAlignment="1">
      <alignment horizontal="center" vertical="center"/>
    </xf>
    <xf numFmtId="0" fontId="23" fillId="0" borderId="0" xfId="0" applyNumberFormat="1" applyFont="1" applyFill="1" applyAlignment="1">
      <alignment horizontal="center" vertical="center" wrapText="1"/>
    </xf>
    <xf numFmtId="0" fontId="23" fillId="0" borderId="0" xfId="0" applyNumberFormat="1" applyFont="1" applyFill="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6" fillId="0" borderId="2" xfId="4" applyNumberFormat="1" applyFont="1" applyFill="1" applyBorder="1" applyAlignment="1">
      <alignment vertical="center" wrapText="1"/>
    </xf>
    <xf numFmtId="0" fontId="9" fillId="0" borderId="2" xfId="4" applyNumberFormat="1" applyFont="1" applyFill="1" applyBorder="1" applyAlignment="1">
      <alignment vertical="center" wrapText="1"/>
    </xf>
    <xf numFmtId="0" fontId="6" fillId="0" borderId="8" xfId="4" applyNumberFormat="1" applyFont="1" applyFill="1" applyBorder="1" applyAlignment="1">
      <alignment vertical="center" wrapText="1"/>
    </xf>
    <xf numFmtId="0" fontId="6" fillId="0" borderId="11" xfId="4" applyNumberFormat="1" applyFont="1" applyFill="1" applyBorder="1" applyAlignment="1">
      <alignment vertical="center" wrapText="1"/>
    </xf>
    <xf numFmtId="0" fontId="9" fillId="0" borderId="11" xfId="4" applyNumberFormat="1" applyFont="1" applyFill="1" applyBorder="1" applyAlignment="1">
      <alignment vertical="center" wrapText="1"/>
    </xf>
    <xf numFmtId="0" fontId="6" fillId="0" borderId="12" xfId="4" applyNumberFormat="1" applyFont="1" applyFill="1" applyBorder="1" applyAlignment="1">
      <alignment vertical="center" wrapText="1"/>
    </xf>
    <xf numFmtId="0" fontId="23"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42" fillId="0" borderId="0" xfId="0" applyFont="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ont="1">
      <alignment vertical="center"/>
    </xf>
    <xf numFmtId="0" fontId="24" fillId="0" borderId="7" xfId="0" applyFont="1" applyFill="1" applyBorder="1" applyAlignment="1">
      <alignment horizontal="center" vertical="center"/>
    </xf>
    <xf numFmtId="0" fontId="24"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30" fillId="0" borderId="2" xfId="2" applyFont="1" applyFill="1" applyBorder="1" applyAlignment="1" applyProtection="1">
      <alignment horizontal="left" vertical="center" wrapText="1"/>
    </xf>
    <xf numFmtId="0" fontId="24" fillId="0" borderId="2"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2" xfId="0" applyFont="1" applyFill="1" applyBorder="1" applyAlignment="1">
      <alignment horizontal="left" vertical="top" wrapText="1"/>
    </xf>
    <xf numFmtId="0" fontId="2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0" fillId="0" borderId="2" xfId="3"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56" fontId="24" fillId="0" borderId="2" xfId="0"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14" fontId="24" fillId="0" borderId="2" xfId="0" applyNumberFormat="1" applyFont="1" applyFill="1" applyBorder="1" applyAlignment="1">
      <alignment horizontal="left" vertical="center" wrapText="1"/>
    </xf>
    <xf numFmtId="0" fontId="30" fillId="0" borderId="2" xfId="2" applyFont="1" applyFill="1" applyBorder="1" applyAlignment="1" applyProtection="1">
      <alignment horizontal="left" vertical="center"/>
    </xf>
    <xf numFmtId="0" fontId="30" fillId="0" borderId="44" xfId="2" applyFont="1" applyFill="1" applyBorder="1" applyAlignment="1" applyProtection="1">
      <alignment horizontal="left" vertical="center" wrapText="1"/>
    </xf>
    <xf numFmtId="0" fontId="24" fillId="0" borderId="2" xfId="0" applyFont="1" applyFill="1" applyBorder="1" applyAlignment="1">
      <alignment vertical="center" wrapText="1"/>
    </xf>
    <xf numFmtId="0" fontId="29" fillId="0" borderId="7" xfId="0" applyFont="1" applyFill="1" applyBorder="1" applyAlignment="1">
      <alignment vertical="center" wrapText="1"/>
    </xf>
    <xf numFmtId="0" fontId="30" fillId="0" borderId="7" xfId="2" applyFont="1" applyFill="1" applyBorder="1" applyAlignment="1" applyProtection="1">
      <alignment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9" xfId="0" applyFont="1" applyFill="1" applyBorder="1" applyAlignment="1">
      <alignment vertical="center" wrapText="1"/>
    </xf>
    <xf numFmtId="0" fontId="24" fillId="0" borderId="41" xfId="0" applyFont="1" applyFill="1" applyBorder="1" applyAlignment="1">
      <alignment vertical="center" wrapText="1"/>
    </xf>
    <xf numFmtId="0" fontId="29" fillId="0" borderId="42" xfId="0" applyFont="1" applyFill="1" applyBorder="1" applyAlignment="1">
      <alignment vertical="center" wrapText="1"/>
    </xf>
    <xf numFmtId="0" fontId="30" fillId="0" borderId="42" xfId="2" applyFont="1" applyFill="1" applyBorder="1" applyAlignment="1" applyProtection="1">
      <alignment vertical="center" wrapText="1"/>
    </xf>
    <xf numFmtId="0" fontId="24" fillId="0" borderId="42" xfId="0" applyFont="1" applyFill="1" applyBorder="1" applyAlignment="1">
      <alignment vertical="center" wrapText="1"/>
    </xf>
    <xf numFmtId="0" fontId="24" fillId="0" borderId="43" xfId="0" applyFont="1" applyFill="1" applyBorder="1" applyAlignment="1">
      <alignment vertical="center" wrapText="1"/>
    </xf>
    <xf numFmtId="0" fontId="30" fillId="0" borderId="2" xfId="2" applyFont="1" applyFill="1" applyBorder="1" applyAlignment="1" applyProtection="1">
      <alignment vertical="center" wrapText="1"/>
    </xf>
    <xf numFmtId="0" fontId="24" fillId="0" borderId="8" xfId="0" applyFont="1" applyFill="1" applyBorder="1" applyAlignment="1">
      <alignment vertical="center" wrapText="1"/>
    </xf>
    <xf numFmtId="0" fontId="29" fillId="0" borderId="2" xfId="0" applyFont="1" applyFill="1" applyBorder="1" applyAlignment="1">
      <alignment vertical="center" wrapText="1"/>
    </xf>
    <xf numFmtId="0" fontId="28" fillId="0" borderId="2" xfId="0" applyFont="1" applyFill="1" applyBorder="1" applyAlignment="1">
      <alignment vertical="top" wrapText="1"/>
    </xf>
    <xf numFmtId="0" fontId="30" fillId="0" borderId="2" xfId="3" applyFont="1" applyFill="1" applyBorder="1" applyAlignment="1">
      <alignment vertical="center" wrapText="1"/>
    </xf>
    <xf numFmtId="49" fontId="24" fillId="0" borderId="2" xfId="0" applyNumberFormat="1" applyFont="1" applyFill="1" applyBorder="1" applyAlignment="1">
      <alignment vertical="center"/>
    </xf>
    <xf numFmtId="49" fontId="29" fillId="0" borderId="2" xfId="0" applyNumberFormat="1" applyFont="1" applyFill="1" applyBorder="1" applyAlignment="1">
      <alignment vertical="center" wrapText="1"/>
    </xf>
    <xf numFmtId="49" fontId="31" fillId="0" borderId="2" xfId="0" applyNumberFormat="1" applyFont="1" applyFill="1" applyBorder="1" applyAlignment="1">
      <alignment vertical="center" wrapText="1"/>
    </xf>
    <xf numFmtId="49" fontId="28" fillId="0" borderId="2" xfId="0" applyNumberFormat="1" applyFont="1" applyFill="1" applyBorder="1" applyAlignment="1">
      <alignment vertical="top" wrapText="1"/>
    </xf>
    <xf numFmtId="49" fontId="24" fillId="0" borderId="2" xfId="0" applyNumberFormat="1" applyFont="1" applyFill="1" applyBorder="1" applyAlignment="1">
      <alignment vertical="center" wrapText="1"/>
    </xf>
    <xf numFmtId="49" fontId="24" fillId="0" borderId="8" xfId="0" applyNumberFormat="1" applyFont="1" applyFill="1" applyBorder="1" applyAlignment="1">
      <alignment vertical="center"/>
    </xf>
    <xf numFmtId="49" fontId="30" fillId="0" borderId="2" xfId="2" applyNumberFormat="1" applyFont="1" applyFill="1" applyBorder="1" applyAlignment="1" applyProtection="1">
      <alignment vertical="center" wrapText="1"/>
    </xf>
    <xf numFmtId="0" fontId="24" fillId="0" borderId="7"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30" fillId="0" borderId="2" xfId="2" applyFont="1" applyFill="1" applyBorder="1" applyAlignment="1" applyProtection="1">
      <alignment vertical="center"/>
    </xf>
    <xf numFmtId="0" fontId="30" fillId="0" borderId="9" xfId="2" applyFont="1" applyFill="1" applyBorder="1" applyAlignment="1" applyProtection="1">
      <alignment vertical="center" wrapText="1"/>
    </xf>
    <xf numFmtId="0" fontId="8" fillId="0" borderId="2" xfId="4" applyNumberFormat="1" applyFont="1" applyFill="1" applyBorder="1" applyAlignment="1">
      <alignment vertical="top" wrapText="1"/>
    </xf>
    <xf numFmtId="0" fontId="24" fillId="0" borderId="9" xfId="0" applyFont="1" applyFill="1" applyBorder="1" applyAlignment="1">
      <alignment horizontal="center" vertical="center" wrapText="1"/>
    </xf>
    <xf numFmtId="0" fontId="30" fillId="0" borderId="8" xfId="2" applyFont="1" applyFill="1" applyBorder="1" applyAlignment="1" applyProtection="1">
      <alignment vertical="center" wrapText="1"/>
    </xf>
    <xf numFmtId="0" fontId="31" fillId="0" borderId="2" xfId="0" applyFont="1" applyFill="1" applyBorder="1" applyAlignment="1">
      <alignment horizontal="left" vertical="center" wrapText="1"/>
    </xf>
    <xf numFmtId="0" fontId="29" fillId="0" borderId="2" xfId="3" applyFont="1" applyFill="1" applyBorder="1" applyAlignment="1">
      <alignment vertical="center" wrapText="1"/>
    </xf>
    <xf numFmtId="0" fontId="6" fillId="0" borderId="2" xfId="0" applyFont="1" applyFill="1" applyBorder="1" applyAlignment="1">
      <alignment horizontal="left" vertical="center"/>
    </xf>
    <xf numFmtId="0" fontId="8"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9" fillId="0" borderId="9" xfId="0" applyFont="1" applyFill="1" applyBorder="1" applyAlignment="1">
      <alignment vertical="center" wrapText="1"/>
    </xf>
    <xf numFmtId="0" fontId="28" fillId="0" borderId="2" xfId="0" applyFont="1" applyFill="1" applyBorder="1" applyAlignment="1">
      <alignment vertical="center" wrapText="1"/>
    </xf>
    <xf numFmtId="0" fontId="24" fillId="0" borderId="10" xfId="0" applyFont="1" applyFill="1" applyBorder="1" applyAlignment="1">
      <alignment horizontal="center" vertical="center"/>
    </xf>
    <xf numFmtId="0" fontId="30" fillId="0" borderId="11" xfId="2" applyFont="1" applyFill="1" applyBorder="1" applyAlignment="1" applyProtection="1">
      <alignment vertical="center" wrapText="1"/>
    </xf>
    <xf numFmtId="0" fontId="6"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left" vertical="top" wrapText="1"/>
    </xf>
    <xf numFmtId="0" fontId="24" fillId="0" borderId="1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xf>
    <xf numFmtId="0" fontId="35" fillId="10" borderId="20" xfId="0" applyFont="1" applyFill="1" applyBorder="1" applyAlignment="1" applyProtection="1">
      <alignment horizontal="left" vertical="top" wrapText="1"/>
      <protection locked="0"/>
    </xf>
    <xf numFmtId="0" fontId="35" fillId="10" borderId="0" xfId="0" applyFont="1" applyFill="1" applyBorder="1" applyAlignment="1" applyProtection="1">
      <alignment horizontal="left" vertical="top" wrapText="1"/>
      <protection locked="0"/>
    </xf>
    <xf numFmtId="0" fontId="35" fillId="10" borderId="21" xfId="0" applyFont="1" applyFill="1" applyBorder="1" applyAlignment="1" applyProtection="1">
      <alignment horizontal="left" vertical="top" wrapText="1"/>
      <protection locked="0"/>
    </xf>
    <xf numFmtId="0" fontId="35" fillId="10" borderId="6" xfId="0" applyFont="1" applyFill="1" applyBorder="1" applyAlignment="1" applyProtection="1">
      <alignment horizontal="left" vertical="top" wrapText="1"/>
      <protection locked="0"/>
    </xf>
    <xf numFmtId="0" fontId="35" fillId="10" borderId="17" xfId="0" applyFont="1" applyFill="1" applyBorder="1" applyAlignment="1" applyProtection="1">
      <alignment horizontal="left" vertical="top" wrapText="1"/>
      <protection locked="0"/>
    </xf>
    <xf numFmtId="0" fontId="35" fillId="10" borderId="4" xfId="0" applyFont="1" applyFill="1" applyBorder="1" applyAlignment="1" applyProtection="1">
      <alignment horizontal="left" vertical="top" wrapText="1"/>
      <protection locked="0"/>
    </xf>
    <xf numFmtId="0" fontId="38" fillId="0" borderId="48" xfId="0" applyFont="1" applyBorder="1" applyAlignment="1">
      <alignment horizontal="left" vertical="center"/>
    </xf>
    <xf numFmtId="0" fontId="38" fillId="0" borderId="0" xfId="0" applyFont="1" applyBorder="1" applyAlignment="1">
      <alignment horizontal="left" vertical="center"/>
    </xf>
    <xf numFmtId="0" fontId="38" fillId="0" borderId="49" xfId="0" applyFont="1" applyBorder="1" applyAlignment="1">
      <alignment horizontal="left" vertical="center"/>
    </xf>
    <xf numFmtId="0" fontId="35" fillId="10" borderId="12" xfId="0" applyFont="1" applyFill="1" applyBorder="1" applyAlignment="1" applyProtection="1">
      <alignment horizontal="left" vertical="top" wrapText="1"/>
      <protection locked="0"/>
    </xf>
    <xf numFmtId="0" fontId="35" fillId="10" borderId="16" xfId="0" applyFont="1" applyFill="1" applyBorder="1" applyAlignment="1" applyProtection="1">
      <alignment horizontal="left" vertical="top" wrapText="1"/>
      <protection locked="0"/>
    </xf>
    <xf numFmtId="0" fontId="35" fillId="10" borderId="10" xfId="0" applyFont="1" applyFill="1" applyBorder="1" applyAlignment="1" applyProtection="1">
      <alignment horizontal="left" vertical="top" wrapText="1"/>
      <protection locked="0"/>
    </xf>
    <xf numFmtId="0" fontId="35" fillId="10" borderId="0" xfId="0" applyFont="1" applyFill="1" applyBorder="1" applyAlignment="1" applyProtection="1">
      <alignment vertical="top" wrapText="1"/>
      <protection locked="0"/>
    </xf>
    <xf numFmtId="0" fontId="35" fillId="10" borderId="21" xfId="0" applyFont="1" applyFill="1" applyBorder="1" applyAlignment="1" applyProtection="1">
      <alignment vertical="top" wrapText="1"/>
      <protection locked="0"/>
    </xf>
    <xf numFmtId="0" fontId="34" fillId="0" borderId="48" xfId="0" applyFont="1" applyBorder="1" applyAlignment="1">
      <alignment horizontal="left" vertical="center" wrapText="1"/>
    </xf>
    <xf numFmtId="0" fontId="34" fillId="0" borderId="0" xfId="0" applyFont="1" applyBorder="1" applyAlignment="1">
      <alignment horizontal="left" vertical="center" wrapText="1"/>
    </xf>
    <xf numFmtId="0" fontId="34" fillId="0" borderId="49" xfId="0" applyFont="1" applyBorder="1" applyAlignment="1">
      <alignment horizontal="left" vertical="center" wrapText="1"/>
    </xf>
    <xf numFmtId="0" fontId="34" fillId="0" borderId="48" xfId="0" applyFont="1" applyBorder="1" applyAlignment="1">
      <alignment horizontal="left" vertical="center"/>
    </xf>
    <xf numFmtId="0" fontId="34" fillId="0" borderId="0" xfId="0" applyFont="1" applyBorder="1" applyAlignment="1">
      <alignment horizontal="left" vertical="center"/>
    </xf>
    <xf numFmtId="0" fontId="34" fillId="0" borderId="49" xfId="0" applyFont="1" applyBorder="1" applyAlignment="1">
      <alignment horizontal="left"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34" fillId="0" borderId="52" xfId="0" applyFont="1" applyBorder="1" applyAlignment="1">
      <alignment horizontal="left" vertical="center"/>
    </xf>
    <xf numFmtId="0" fontId="35" fillId="10" borderId="17" xfId="0" applyFont="1" applyFill="1" applyBorder="1" applyAlignment="1" applyProtection="1">
      <alignment vertical="top" wrapText="1"/>
      <protection locked="0"/>
    </xf>
    <xf numFmtId="0" fontId="35" fillId="10" borderId="4" xfId="0" applyFont="1" applyFill="1" applyBorder="1" applyAlignment="1" applyProtection="1">
      <alignment vertical="top" wrapText="1"/>
      <protection locked="0"/>
    </xf>
    <xf numFmtId="0" fontId="35" fillId="0" borderId="27" xfId="0" applyFont="1" applyBorder="1" applyAlignment="1">
      <alignment horizontal="center" vertical="center"/>
    </xf>
    <xf numFmtId="0" fontId="37" fillId="0" borderId="11" xfId="0" applyFont="1" applyBorder="1" applyAlignment="1">
      <alignment horizontal="center" vertical="center"/>
    </xf>
    <xf numFmtId="0" fontId="35" fillId="10" borderId="28" xfId="0" applyFont="1" applyFill="1" applyBorder="1" applyAlignment="1" applyProtection="1">
      <alignment horizontal="center" vertical="center" wrapText="1"/>
      <protection locked="0"/>
    </xf>
    <xf numFmtId="0" fontId="35" fillId="10" borderId="29" xfId="0" applyFont="1" applyFill="1" applyBorder="1" applyAlignment="1" applyProtection="1">
      <alignment horizontal="center" vertical="center" wrapText="1"/>
      <protection locked="0"/>
    </xf>
    <xf numFmtId="0" fontId="35" fillId="10" borderId="30" xfId="0" applyFont="1" applyFill="1" applyBorder="1" applyAlignment="1" applyProtection="1">
      <alignment horizontal="center" vertical="center" wrapText="1"/>
      <protection locked="0"/>
    </xf>
    <xf numFmtId="0" fontId="35" fillId="10" borderId="2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5" fillId="10" borderId="21" xfId="0" applyFont="1" applyFill="1" applyBorder="1" applyAlignment="1" applyProtection="1">
      <alignment horizontal="center" vertical="center" wrapText="1"/>
      <protection locked="0"/>
    </xf>
    <xf numFmtId="0" fontId="35" fillId="10" borderId="2" xfId="0" applyFont="1" applyFill="1" applyBorder="1" applyAlignment="1" applyProtection="1">
      <alignment horizontal="center" vertical="center"/>
      <protection locked="0"/>
    </xf>
    <xf numFmtId="0" fontId="37" fillId="10" borderId="2" xfId="0" applyFont="1" applyFill="1" applyBorder="1" applyAlignment="1" applyProtection="1">
      <alignment horizontal="center" vertical="center"/>
      <protection locked="0"/>
    </xf>
    <xf numFmtId="0" fontId="35" fillId="10" borderId="31" xfId="0" applyFont="1" applyFill="1" applyBorder="1" applyAlignment="1" applyProtection="1">
      <alignment vertical="top" wrapText="1"/>
      <protection locked="0"/>
    </xf>
    <xf numFmtId="0" fontId="35" fillId="10" borderId="32" xfId="0" applyFont="1" applyFill="1" applyBorder="1" applyAlignment="1" applyProtection="1">
      <alignment vertical="top" wrapText="1"/>
      <protection locked="0"/>
    </xf>
    <xf numFmtId="0" fontId="35" fillId="10" borderId="20" xfId="0" applyFont="1" applyFill="1" applyBorder="1" applyAlignment="1" applyProtection="1">
      <alignment vertical="top" wrapText="1"/>
      <protection locked="0"/>
    </xf>
    <xf numFmtId="0" fontId="35" fillId="0" borderId="0" xfId="0" applyFont="1" applyBorder="1" applyAlignment="1" applyProtection="1">
      <alignment vertical="top" wrapText="1"/>
      <protection locked="0"/>
    </xf>
    <xf numFmtId="0" fontId="35" fillId="0" borderId="26" xfId="0" applyFont="1" applyBorder="1" applyAlignment="1" applyProtection="1">
      <alignment vertical="top" wrapText="1"/>
      <protection locked="0"/>
    </xf>
    <xf numFmtId="0" fontId="35" fillId="10" borderId="25" xfId="0" applyFont="1" applyFill="1" applyBorder="1" applyAlignment="1" applyProtection="1">
      <alignment vertical="top" wrapText="1"/>
      <protection locked="0"/>
    </xf>
    <xf numFmtId="0" fontId="35" fillId="10" borderId="26" xfId="0" applyFont="1" applyFill="1" applyBorder="1" applyAlignment="1" applyProtection="1">
      <alignment vertical="top" wrapText="1"/>
      <protection locked="0"/>
    </xf>
    <xf numFmtId="0" fontId="35" fillId="0" borderId="8" xfId="0" applyFont="1" applyBorder="1" applyAlignment="1">
      <alignment horizontal="center" vertical="center"/>
    </xf>
    <xf numFmtId="0" fontId="37" fillId="0" borderId="9" xfId="0" applyFont="1" applyBorder="1" applyAlignment="1">
      <alignment horizontal="center" vertical="center"/>
    </xf>
    <xf numFmtId="0" fontId="37" fillId="0" borderId="33" xfId="0" applyFont="1" applyBorder="1" applyAlignment="1">
      <alignment horizontal="center" vertical="center"/>
    </xf>
    <xf numFmtId="0" fontId="35" fillId="10" borderId="12" xfId="0" applyFont="1" applyFill="1" applyBorder="1" applyAlignment="1" applyProtection="1">
      <alignment vertical="top" wrapText="1"/>
      <protection locked="0"/>
    </xf>
    <xf numFmtId="0" fontId="35" fillId="0" borderId="16" xfId="0" applyFont="1" applyBorder="1" applyAlignment="1" applyProtection="1">
      <alignment vertical="top" wrapText="1"/>
      <protection locked="0"/>
    </xf>
    <xf numFmtId="0" fontId="35" fillId="0" borderId="19" xfId="0" applyFont="1" applyBorder="1" applyAlignment="1" applyProtection="1">
      <alignment vertical="top" wrapText="1"/>
      <protection locked="0"/>
    </xf>
    <xf numFmtId="0" fontId="37" fillId="0" borderId="9" xfId="0" applyFont="1" applyBorder="1" applyAlignment="1">
      <alignment vertical="center"/>
    </xf>
    <xf numFmtId="0" fontId="37" fillId="0" borderId="33" xfId="0" applyFont="1" applyBorder="1" applyAlignment="1">
      <alignment vertical="center"/>
    </xf>
    <xf numFmtId="0" fontId="35" fillId="0" borderId="9" xfId="0" applyFont="1" applyBorder="1" applyAlignment="1">
      <alignment horizontal="center" vertical="center"/>
    </xf>
    <xf numFmtId="0" fontId="37" fillId="0" borderId="7"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10" borderId="34" xfId="0" applyFont="1" applyFill="1" applyBorder="1" applyAlignment="1" applyProtection="1">
      <alignment horizontal="center" vertical="center" wrapText="1"/>
      <protection locked="0"/>
    </xf>
    <xf numFmtId="0" fontId="35" fillId="10" borderId="35" xfId="0" applyFont="1" applyFill="1" applyBorder="1" applyAlignment="1" applyProtection="1">
      <alignment horizontal="center" vertical="center" wrapText="1"/>
      <protection locked="0"/>
    </xf>
    <xf numFmtId="0" fontId="35" fillId="10" borderId="36" xfId="0" applyFont="1" applyFill="1" applyBorder="1" applyAlignment="1" applyProtection="1">
      <alignment horizontal="center" vertical="center" wrapText="1"/>
      <protection locked="0"/>
    </xf>
    <xf numFmtId="0" fontId="35" fillId="10" borderId="6" xfId="0" applyFont="1" applyFill="1" applyBorder="1" applyAlignment="1" applyProtection="1">
      <alignment vertical="top" wrapText="1"/>
      <protection locked="0"/>
    </xf>
    <xf numFmtId="0" fontId="35" fillId="0" borderId="17" xfId="0" applyFont="1" applyBorder="1" applyAlignment="1" applyProtection="1">
      <alignment vertical="top" wrapText="1"/>
      <protection locked="0"/>
    </xf>
    <xf numFmtId="0" fontId="35" fillId="0" borderId="32" xfId="0" applyFont="1" applyBorder="1" applyAlignment="1" applyProtection="1">
      <alignment vertical="top" wrapText="1"/>
      <protection locked="0"/>
    </xf>
    <xf numFmtId="0" fontId="35" fillId="9" borderId="5" xfId="0" applyFont="1" applyFill="1" applyBorder="1" applyAlignment="1">
      <alignment horizontal="right" vertical="center"/>
    </xf>
    <xf numFmtId="0" fontId="37" fillId="9" borderId="5" xfId="0" applyFont="1" applyFill="1" applyBorder="1" applyAlignment="1">
      <alignment horizontal="right" vertical="center"/>
    </xf>
    <xf numFmtId="0" fontId="35" fillId="10" borderId="11" xfId="0" applyFont="1" applyFill="1" applyBorder="1" applyAlignment="1" applyProtection="1">
      <alignment horizontal="left" vertical="center" wrapText="1"/>
      <protection locked="0"/>
    </xf>
    <xf numFmtId="0" fontId="35" fillId="0" borderId="11" xfId="0" applyFont="1" applyBorder="1" applyAlignment="1">
      <alignment vertical="center"/>
    </xf>
    <xf numFmtId="0" fontId="37" fillId="0" borderId="11" xfId="0" applyFont="1" applyBorder="1" applyAlignment="1">
      <alignment vertical="center"/>
    </xf>
    <xf numFmtId="0" fontId="35" fillId="10" borderId="2" xfId="0" applyFont="1" applyFill="1" applyBorder="1" applyAlignment="1" applyProtection="1">
      <alignment vertical="center" wrapText="1"/>
      <protection locked="0"/>
    </xf>
    <xf numFmtId="0" fontId="37" fillId="10" borderId="2" xfId="0" applyFont="1" applyFill="1" applyBorder="1" applyAlignment="1" applyProtection="1">
      <alignment vertical="center" wrapText="1"/>
      <protection locked="0"/>
    </xf>
    <xf numFmtId="0" fontId="35" fillId="0" borderId="2" xfId="0" applyFont="1" applyBorder="1" applyAlignment="1">
      <alignment vertical="center"/>
    </xf>
    <xf numFmtId="0" fontId="37" fillId="0" borderId="2" xfId="0" applyFont="1" applyBorder="1" applyAlignment="1">
      <alignment vertical="center"/>
    </xf>
    <xf numFmtId="0" fontId="35" fillId="10" borderId="16" xfId="0" applyFont="1" applyFill="1" applyBorder="1" applyAlignment="1" applyProtection="1">
      <alignment vertical="top" wrapText="1"/>
      <protection locked="0"/>
    </xf>
    <xf numFmtId="0" fontId="35" fillId="10" borderId="10" xfId="0" applyFont="1" applyFill="1" applyBorder="1" applyAlignment="1" applyProtection="1">
      <alignment vertical="top" wrapText="1"/>
      <protection locked="0"/>
    </xf>
    <xf numFmtId="0" fontId="35" fillId="0" borderId="2" xfId="0" applyFont="1" applyBorder="1" applyAlignment="1">
      <alignment horizontal="left" vertical="center"/>
    </xf>
    <xf numFmtId="0" fontId="37" fillId="0" borderId="2" xfId="0" applyFont="1" applyBorder="1" applyAlignment="1">
      <alignment horizontal="left" vertical="center"/>
    </xf>
    <xf numFmtId="0" fontId="35" fillId="10" borderId="18" xfId="0" applyFont="1" applyFill="1" applyBorder="1" applyAlignment="1" applyProtection="1">
      <alignment vertical="top" wrapText="1"/>
      <protection locked="0"/>
    </xf>
    <xf numFmtId="0" fontId="35" fillId="10" borderId="19" xfId="0" applyFont="1" applyFill="1" applyBorder="1" applyAlignment="1" applyProtection="1">
      <alignment vertical="top" wrapText="1"/>
      <protection locked="0"/>
    </xf>
    <xf numFmtId="0" fontId="35" fillId="9" borderId="12" xfId="0" applyFont="1" applyFill="1" applyBorder="1" applyAlignment="1">
      <alignment horizontal="right" vertical="center"/>
    </xf>
    <xf numFmtId="0" fontId="35" fillId="9" borderId="16" xfId="0" applyFont="1" applyFill="1" applyBorder="1" applyAlignment="1">
      <alignment horizontal="right" vertical="center"/>
    </xf>
    <xf numFmtId="0" fontId="35" fillId="9" borderId="10" xfId="0" applyFont="1" applyFill="1" applyBorder="1" applyAlignment="1">
      <alignment horizontal="right" vertical="center"/>
    </xf>
    <xf numFmtId="0" fontId="35" fillId="9" borderId="20" xfId="0" applyFont="1" applyFill="1" applyBorder="1" applyAlignment="1">
      <alignment horizontal="center" vertical="center"/>
    </xf>
    <xf numFmtId="0" fontId="35" fillId="9" borderId="0"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4" xfId="0" applyFont="1" applyFill="1" applyBorder="1" applyAlignment="1">
      <alignment horizontal="center" vertical="center"/>
    </xf>
    <xf numFmtId="0" fontId="35" fillId="9" borderId="13" xfId="0" applyFont="1" applyFill="1" applyBorder="1" applyAlignment="1">
      <alignment horizontal="center" vertical="center"/>
    </xf>
    <xf numFmtId="0" fontId="37" fillId="9" borderId="14" xfId="0" applyFont="1" applyFill="1" applyBorder="1" applyAlignment="1">
      <alignment horizontal="center" vertical="center"/>
    </xf>
    <xf numFmtId="0" fontId="35" fillId="10" borderId="2" xfId="0" applyFont="1" applyFill="1" applyBorder="1" applyAlignment="1" applyProtection="1">
      <alignment horizontal="left" vertical="center" wrapText="1"/>
      <protection locked="0"/>
    </xf>
    <xf numFmtId="0" fontId="37" fillId="10" borderId="2" xfId="0" applyFont="1" applyFill="1" applyBorder="1" applyAlignment="1" applyProtection="1">
      <alignment horizontal="left" vertical="center" wrapText="1"/>
      <protection locked="0"/>
    </xf>
    <xf numFmtId="0" fontId="35" fillId="9" borderId="22" xfId="0" applyFont="1" applyFill="1" applyBorder="1" applyAlignment="1">
      <alignment vertical="center"/>
    </xf>
    <xf numFmtId="0" fontId="37" fillId="9" borderId="23" xfId="0" applyFont="1" applyFill="1" applyBorder="1" applyAlignment="1">
      <alignment vertical="center"/>
    </xf>
    <xf numFmtId="0" fontId="37" fillId="9" borderId="24" xfId="0" applyFont="1" applyFill="1" applyBorder="1" applyAlignment="1">
      <alignment vertical="center"/>
    </xf>
    <xf numFmtId="0" fontId="35" fillId="0" borderId="11" xfId="0" applyFont="1" applyBorder="1" applyAlignment="1">
      <alignment horizontal="center" vertical="center"/>
    </xf>
    <xf numFmtId="0" fontId="35" fillId="10" borderId="11" xfId="0" applyFont="1" applyFill="1" applyBorder="1" applyAlignment="1" applyProtection="1">
      <alignment horizontal="center" vertical="center"/>
      <protection locked="0"/>
    </xf>
    <xf numFmtId="0" fontId="35" fillId="9" borderId="23" xfId="0" applyFont="1" applyFill="1" applyBorder="1" applyAlignment="1">
      <alignment vertical="center"/>
    </xf>
    <xf numFmtId="0" fontId="35" fillId="9" borderId="24" xfId="0" applyFont="1" applyFill="1" applyBorder="1" applyAlignment="1">
      <alignment vertical="center"/>
    </xf>
    <xf numFmtId="0" fontId="35" fillId="9" borderId="11" xfId="0" applyFont="1" applyFill="1" applyBorder="1" applyAlignment="1">
      <alignment horizontal="center" vertical="center"/>
    </xf>
    <xf numFmtId="0" fontId="35" fillId="9" borderId="14" xfId="0" applyFont="1" applyFill="1" applyBorder="1" applyAlignment="1">
      <alignment horizontal="center" vertical="center"/>
    </xf>
    <xf numFmtId="0" fontId="35" fillId="9" borderId="15" xfId="0" applyFont="1" applyFill="1" applyBorder="1" applyAlignment="1">
      <alignment horizontal="center" vertical="center"/>
    </xf>
    <xf numFmtId="0" fontId="35" fillId="0" borderId="8" xfId="0" applyFont="1" applyBorder="1" applyAlignment="1">
      <alignment vertical="center"/>
    </xf>
    <xf numFmtId="0" fontId="35" fillId="0" borderId="9" xfId="0" applyFont="1" applyBorder="1" applyAlignment="1">
      <alignment vertical="center"/>
    </xf>
    <xf numFmtId="0" fontId="35" fillId="0" borderId="7" xfId="0" applyFont="1" applyBorder="1" applyAlignment="1">
      <alignment vertical="center"/>
    </xf>
    <xf numFmtId="0" fontId="35" fillId="10" borderId="8"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9" borderId="12" xfId="0" applyFont="1" applyFill="1" applyBorder="1" applyAlignment="1">
      <alignment horizontal="center" vertical="center"/>
    </xf>
    <xf numFmtId="0" fontId="35" fillId="9" borderId="16" xfId="0" applyFont="1" applyFill="1" applyBorder="1" applyAlignment="1">
      <alignment horizontal="center" vertical="center"/>
    </xf>
    <xf numFmtId="0" fontId="35" fillId="9" borderId="10" xfId="0" applyFont="1" applyFill="1" applyBorder="1" applyAlignment="1">
      <alignment horizontal="center" vertical="center"/>
    </xf>
    <xf numFmtId="0" fontId="35" fillId="0" borderId="2" xfId="0" applyFont="1" applyBorder="1" applyAlignment="1">
      <alignment horizontal="center" vertical="center"/>
    </xf>
    <xf numFmtId="0" fontId="35" fillId="10" borderId="2" xfId="0" applyFont="1" applyFill="1" applyBorder="1" applyAlignment="1" applyProtection="1">
      <alignment horizontal="center" vertical="center" wrapText="1"/>
      <protection locked="0"/>
    </xf>
    <xf numFmtId="14" fontId="35" fillId="10" borderId="2" xfId="0" applyNumberFormat="1" applyFont="1" applyFill="1" applyBorder="1" applyAlignment="1" applyProtection="1">
      <alignment horizontal="center" vertical="center"/>
      <protection locked="0"/>
    </xf>
    <xf numFmtId="0" fontId="35" fillId="9" borderId="5" xfId="0" applyFont="1" applyFill="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22" fillId="0" borderId="2" xfId="0" applyFont="1" applyBorder="1" applyAlignment="1">
      <alignment vertical="center"/>
    </xf>
    <xf numFmtId="0" fontId="22" fillId="10" borderId="2" xfId="0" applyFont="1" applyFill="1" applyBorder="1" applyAlignment="1" applyProtection="1">
      <alignment horizontal="left" vertical="top" wrapText="1"/>
      <protection locked="0"/>
    </xf>
    <xf numFmtId="0" fontId="0" fillId="10" borderId="2" xfId="0" applyFill="1" applyBorder="1" applyAlignment="1" applyProtection="1">
      <alignment horizontal="left" vertical="top" wrapText="1"/>
      <protection locked="0"/>
    </xf>
    <xf numFmtId="0" fontId="22" fillId="9" borderId="11" xfId="0" applyFont="1" applyFill="1" applyBorder="1" applyAlignment="1">
      <alignment vertical="center"/>
    </xf>
    <xf numFmtId="0" fontId="22" fillId="9" borderId="12" xfId="0" applyFont="1" applyFill="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39" fillId="9" borderId="5" xfId="0" applyFont="1" applyFill="1" applyBorder="1" applyAlignment="1">
      <alignment horizontal="left"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14" fontId="22" fillId="10" borderId="39" xfId="0" applyNumberFormat="1" applyFont="1" applyFill="1" applyBorder="1" applyAlignment="1" applyProtection="1">
      <alignment horizontal="center" vertical="center" wrapText="1"/>
      <protection locked="0"/>
    </xf>
    <xf numFmtId="176" fontId="22" fillId="0" borderId="2" xfId="0" applyNumberFormat="1" applyFont="1" applyBorder="1" applyAlignment="1">
      <alignment horizontal="center" vertical="center" wrapText="1"/>
    </xf>
    <xf numFmtId="176" fontId="22" fillId="0" borderId="11"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22" fillId="0" borderId="2" xfId="0" applyFont="1" applyBorder="1" applyAlignment="1">
      <alignment horizontal="center" vertical="center"/>
    </xf>
    <xf numFmtId="0" fontId="40" fillId="10" borderId="2" xfId="0" applyFont="1" applyFill="1" applyBorder="1" applyAlignment="1" applyProtection="1">
      <alignment horizontal="center" vertical="center" wrapText="1"/>
      <protection locked="0"/>
    </xf>
    <xf numFmtId="0" fontId="41" fillId="0" borderId="2" xfId="0" applyFont="1" applyBorder="1" applyAlignment="1">
      <alignment vertical="top" wrapText="1"/>
    </xf>
    <xf numFmtId="0" fontId="0" fillId="9" borderId="11" xfId="0" applyFont="1" applyFill="1" applyBorder="1" applyAlignment="1"/>
    <xf numFmtId="0" fontId="22" fillId="9" borderId="11" xfId="0" applyFont="1" applyFill="1" applyBorder="1" applyAlignment="1"/>
    <xf numFmtId="0" fontId="22" fillId="9" borderId="37" xfId="0" applyFont="1" applyFill="1" applyBorder="1" applyAlignment="1"/>
    <xf numFmtId="0" fontId="35" fillId="0" borderId="2" xfId="0" applyFont="1" applyBorder="1" applyAlignment="1">
      <alignment vertical="top" wrapText="1"/>
    </xf>
    <xf numFmtId="0" fontId="0" fillId="9" borderId="37" xfId="0" applyFont="1" applyFill="1" applyBorder="1" applyAlignment="1">
      <alignment vertical="top"/>
    </xf>
    <xf numFmtId="0" fontId="22" fillId="9" borderId="37" xfId="0" applyFont="1" applyFill="1" applyBorder="1" applyAlignment="1">
      <alignment vertical="top"/>
    </xf>
    <xf numFmtId="0" fontId="22" fillId="9" borderId="5" xfId="0" applyFont="1" applyFill="1" applyBorder="1" applyAlignment="1">
      <alignment vertical="top"/>
    </xf>
    <xf numFmtId="0" fontId="0" fillId="9" borderId="11" xfId="0" applyFont="1" applyFill="1" applyBorder="1" applyAlignment="1">
      <alignment horizontal="left"/>
    </xf>
    <xf numFmtId="0" fontId="22" fillId="9" borderId="11" xfId="0" applyFont="1" applyFill="1" applyBorder="1" applyAlignment="1">
      <alignment horizontal="left"/>
    </xf>
    <xf numFmtId="0" fontId="22" fillId="9" borderId="37" xfId="0" applyFont="1" applyFill="1" applyBorder="1" applyAlignment="1">
      <alignment horizontal="left"/>
    </xf>
    <xf numFmtId="0" fontId="0" fillId="9" borderId="37" xfId="0" applyFont="1" applyFill="1" applyBorder="1" applyAlignment="1">
      <alignment horizontal="left" vertical="top"/>
    </xf>
    <xf numFmtId="0" fontId="22" fillId="9" borderId="37" xfId="0" applyFont="1" applyFill="1" applyBorder="1" applyAlignment="1">
      <alignment horizontal="left" vertical="top"/>
    </xf>
    <xf numFmtId="0" fontId="22" fillId="9" borderId="5" xfId="0" applyFont="1" applyFill="1" applyBorder="1" applyAlignment="1">
      <alignment horizontal="left" vertical="top"/>
    </xf>
    <xf numFmtId="0" fontId="0" fillId="9" borderId="12" xfId="0" applyFont="1" applyFill="1" applyBorder="1" applyAlignment="1"/>
    <xf numFmtId="0" fontId="22" fillId="9" borderId="16" xfId="0" applyFont="1" applyFill="1" applyBorder="1" applyAlignment="1"/>
    <xf numFmtId="0" fontId="22" fillId="9" borderId="10" xfId="0" applyFont="1" applyFill="1" applyBorder="1" applyAlignment="1"/>
    <xf numFmtId="0" fontId="22" fillId="9" borderId="20" xfId="0" applyFont="1" applyFill="1" applyBorder="1" applyAlignment="1"/>
    <xf numFmtId="0" fontId="22" fillId="9" borderId="0" xfId="0" applyFont="1" applyFill="1" applyBorder="1" applyAlignment="1"/>
    <xf numFmtId="0" fontId="22" fillId="9" borderId="21" xfId="0" applyFont="1" applyFill="1" applyBorder="1" applyAlignment="1"/>
    <xf numFmtId="0" fontId="22" fillId="0" borderId="2" xfId="0" applyFont="1" applyBorder="1" applyAlignment="1">
      <alignment horizontal="left" vertical="center"/>
    </xf>
  </cellXfs>
  <cellStyles count="5">
    <cellStyle name="チェック セル" xfId="1" builtinId="23"/>
    <cellStyle name="ハイパーリンク" xfId="2" builtinId="8"/>
    <cellStyle name="ハイパーリンク 2" xfId="3"/>
    <cellStyle name="標準" xfId="0" builtinId="0"/>
    <cellStyle name="標準 2" xfId="4"/>
  </cellStyles>
  <dxfs count="19">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6"/>
        <color theme="10"/>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6"/>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2"/>
        <color theme="0"/>
        <name val="Microsoft Tai Le"/>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opic" displayName="topic" ref="A2:J109" totalsRowShown="0" headerRowDxfId="18" dataDxfId="16" headerRowBorderDxfId="17" tableBorderDxfId="15" headerRowCellStyle="チェック セル">
  <autoFilter ref="A2:J109"/>
  <tableColumns count="10">
    <tableColumn id="1" name="No." dataDxfId="14"/>
    <tableColumn id="2" name="Research area" dataDxfId="13" dataCellStyle="標準 2"/>
    <tableColumn id="3" name="Title of the research" dataDxfId="12" dataCellStyle="標準 2"/>
    <tableColumn id="4" name="Website" dataDxfId="11" dataCellStyle="ハイパーリンク"/>
    <tableColumn id="5" name="Name of supervisor" dataDxfId="10"/>
    <tableColumn id="6" name="Title of the supervisor" dataDxfId="9"/>
    <tableColumn id="7" name="Requirements for applicants: Master's / Ph.D. Student" dataDxfId="8"/>
    <tableColumn id="8" name="Total number of acceptance per supervisor" dataDxfId="7"/>
    <tableColumn id="9" name="Duration : 2-6months (less than 180days)" dataDxfId="6" dataCellStyle="標準 2"/>
    <tableColumn id="10" name="Comments" dataDxfId="5" dataCellStyle="標準 2"/>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zoomScaleNormal="100" workbookViewId="0">
      <selection activeCell="J5" sqref="J5:AG5"/>
    </sheetView>
  </sheetViews>
  <sheetFormatPr defaultColWidth="9" defaultRowHeight="12.6" x14ac:dyDescent="0.45"/>
  <cols>
    <col min="1" max="33" width="2.3984375" style="1" customWidth="1"/>
    <col min="34" max="16384" width="9" style="1"/>
  </cols>
  <sheetData>
    <row r="1" spans="1:40" ht="9.9" customHeight="1" x14ac:dyDescent="0.45">
      <c r="A1" s="183" t="s">
        <v>729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5"/>
    </row>
    <row r="2" spans="1:40" ht="15" customHeight="1" x14ac:dyDescent="0.45">
      <c r="A2" s="186" t="s">
        <v>716</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8"/>
    </row>
    <row r="3" spans="1:40" ht="9.9" customHeight="1" x14ac:dyDescent="0.45">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1"/>
    </row>
    <row r="4" spans="1:40" ht="17.100000000000001" customHeight="1" x14ac:dyDescent="0.45">
      <c r="A4" s="179" t="s">
        <v>465</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I4"/>
      <c r="AJ4"/>
      <c r="AK4"/>
      <c r="AL4"/>
      <c r="AM4"/>
      <c r="AN4"/>
    </row>
    <row r="5" spans="1:40" ht="18.75" customHeight="1" x14ac:dyDescent="0.45">
      <c r="A5" s="199" t="s">
        <v>1</v>
      </c>
      <c r="B5" s="199"/>
      <c r="C5" s="199"/>
      <c r="D5" s="199"/>
      <c r="E5" s="199"/>
      <c r="F5" s="199"/>
      <c r="G5" s="199"/>
      <c r="H5" s="199"/>
      <c r="I5" s="199"/>
      <c r="J5" s="200" t="s">
        <v>380</v>
      </c>
      <c r="K5" s="200"/>
      <c r="L5" s="200"/>
      <c r="M5" s="200"/>
      <c r="N5" s="200"/>
      <c r="O5" s="200"/>
      <c r="P5" s="200"/>
      <c r="Q5" s="200"/>
      <c r="R5" s="200"/>
      <c r="S5" s="200"/>
      <c r="T5" s="200"/>
      <c r="U5" s="200"/>
      <c r="V5" s="200"/>
      <c r="W5" s="200"/>
      <c r="X5" s="200"/>
      <c r="Y5" s="200"/>
      <c r="Z5" s="200"/>
      <c r="AA5" s="200"/>
      <c r="AB5" s="200"/>
      <c r="AC5" s="200"/>
      <c r="AD5" s="200"/>
      <c r="AE5" s="200"/>
      <c r="AF5" s="200"/>
      <c r="AG5" s="200"/>
      <c r="AH5" s="1" t="s">
        <v>369</v>
      </c>
      <c r="AI5"/>
      <c r="AJ5"/>
      <c r="AK5"/>
      <c r="AL5"/>
      <c r="AM5"/>
      <c r="AN5"/>
    </row>
    <row r="6" spans="1:40" ht="18.75" customHeight="1" x14ac:dyDescent="0.45">
      <c r="A6" s="132" t="s">
        <v>2</v>
      </c>
      <c r="B6" s="132"/>
      <c r="C6" s="132"/>
      <c r="D6" s="132"/>
      <c r="E6" s="132"/>
      <c r="F6" s="132"/>
      <c r="G6" s="132"/>
      <c r="H6" s="132"/>
      <c r="I6" s="132"/>
      <c r="J6" s="134" t="s">
        <v>374</v>
      </c>
      <c r="K6" s="135"/>
      <c r="L6" s="135"/>
      <c r="M6" s="135"/>
      <c r="N6" s="135"/>
      <c r="O6" s="135"/>
      <c r="P6" s="135"/>
      <c r="Q6" s="135"/>
      <c r="R6" s="135"/>
      <c r="S6" s="135"/>
      <c r="T6" s="135"/>
      <c r="U6" s="135"/>
      <c r="V6" s="135"/>
      <c r="W6" s="135"/>
      <c r="X6" s="135"/>
      <c r="Y6" s="135"/>
      <c r="Z6" s="135"/>
      <c r="AA6" s="135"/>
      <c r="AB6" s="135"/>
      <c r="AC6" s="135"/>
      <c r="AD6" s="135"/>
      <c r="AE6" s="135"/>
      <c r="AF6" s="135"/>
      <c r="AG6" s="136"/>
      <c r="AH6" s="1" t="s">
        <v>370</v>
      </c>
      <c r="AI6"/>
      <c r="AJ6"/>
      <c r="AK6"/>
      <c r="AL6"/>
      <c r="AM6"/>
      <c r="AN6"/>
    </row>
    <row r="7" spans="1:40" ht="18.75" customHeight="1" x14ac:dyDescent="0.45">
      <c r="A7" s="133"/>
      <c r="B7" s="133"/>
      <c r="C7" s="133"/>
      <c r="D7" s="133"/>
      <c r="E7" s="133"/>
      <c r="F7" s="133"/>
      <c r="G7" s="133"/>
      <c r="H7" s="133"/>
      <c r="I7" s="133"/>
      <c r="J7" s="137"/>
      <c r="K7" s="138"/>
      <c r="L7" s="138"/>
      <c r="M7" s="138"/>
      <c r="N7" s="138"/>
      <c r="O7" s="138"/>
      <c r="P7" s="138"/>
      <c r="Q7" s="138"/>
      <c r="R7" s="138"/>
      <c r="S7" s="138"/>
      <c r="T7" s="138"/>
      <c r="U7" s="138"/>
      <c r="V7" s="138"/>
      <c r="W7" s="138"/>
      <c r="X7" s="138"/>
      <c r="Y7" s="138"/>
      <c r="Z7" s="138"/>
      <c r="AA7" s="138"/>
      <c r="AB7" s="138"/>
      <c r="AC7" s="138"/>
      <c r="AD7" s="138"/>
      <c r="AE7" s="138"/>
      <c r="AF7" s="138"/>
      <c r="AG7" s="139"/>
      <c r="AI7"/>
      <c r="AJ7"/>
      <c r="AK7"/>
      <c r="AL7"/>
      <c r="AM7"/>
      <c r="AN7"/>
    </row>
    <row r="8" spans="1:40" ht="18.75" customHeight="1" x14ac:dyDescent="0.45">
      <c r="A8" s="159" t="s">
        <v>371</v>
      </c>
      <c r="B8" s="160"/>
      <c r="C8" s="160"/>
      <c r="D8" s="160"/>
      <c r="E8" s="160"/>
      <c r="F8" s="160"/>
      <c r="G8" s="160"/>
      <c r="H8" s="160"/>
      <c r="I8" s="161"/>
      <c r="J8" s="162"/>
      <c r="K8" s="163"/>
      <c r="L8" s="163"/>
      <c r="M8" s="163"/>
      <c r="N8" s="163"/>
      <c r="O8" s="163"/>
      <c r="P8" s="163"/>
      <c r="Q8" s="163"/>
      <c r="R8" s="163"/>
      <c r="S8" s="163"/>
      <c r="T8" s="163"/>
      <c r="U8" s="163"/>
      <c r="V8" s="163"/>
      <c r="W8" s="163"/>
      <c r="X8" s="163"/>
      <c r="Y8" s="163"/>
      <c r="Z8" s="163"/>
      <c r="AA8" s="163"/>
      <c r="AB8" s="163"/>
      <c r="AC8" s="163"/>
      <c r="AD8" s="163"/>
      <c r="AE8" s="163"/>
      <c r="AF8" s="163"/>
      <c r="AG8" s="164"/>
      <c r="AH8" s="1" t="s">
        <v>372</v>
      </c>
      <c r="AI8"/>
      <c r="AJ8"/>
      <c r="AK8"/>
      <c r="AL8"/>
      <c r="AM8"/>
      <c r="AN8"/>
    </row>
    <row r="9" spans="1:40" ht="17.100000000000001" customHeight="1" x14ac:dyDescent="0.45">
      <c r="A9" s="175" t="s">
        <v>3</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I9"/>
      <c r="AJ9"/>
      <c r="AK9"/>
      <c r="AL9"/>
      <c r="AM9"/>
      <c r="AN9"/>
    </row>
    <row r="10" spans="1:40" ht="17.100000000000001" customHeight="1" x14ac:dyDescent="0.45">
      <c r="A10" s="196" t="s">
        <v>4</v>
      </c>
      <c r="B10" s="201"/>
      <c r="C10" s="201"/>
      <c r="D10" s="201"/>
      <c r="E10" s="201"/>
      <c r="F10" s="201"/>
      <c r="G10" s="201"/>
      <c r="H10" s="201"/>
      <c r="I10" s="201"/>
      <c r="J10" s="201"/>
      <c r="K10" s="201"/>
      <c r="L10" s="201"/>
      <c r="M10" s="201"/>
      <c r="N10" s="201"/>
      <c r="O10" s="201"/>
      <c r="P10" s="201"/>
      <c r="Q10" s="201"/>
      <c r="R10" s="201"/>
      <c r="S10" s="201"/>
      <c r="T10" s="202"/>
      <c r="U10" s="203" t="s">
        <v>5</v>
      </c>
      <c r="V10" s="203"/>
      <c r="W10" s="203"/>
      <c r="X10" s="203"/>
      <c r="Y10" s="203"/>
      <c r="Z10" s="203"/>
      <c r="AA10" s="203"/>
      <c r="AB10" s="203"/>
      <c r="AC10" s="203" t="s">
        <v>6</v>
      </c>
      <c r="AD10" s="203"/>
      <c r="AE10" s="203"/>
      <c r="AF10" s="203"/>
      <c r="AG10" s="203"/>
      <c r="AI10"/>
      <c r="AJ10"/>
      <c r="AK10"/>
      <c r="AL10"/>
      <c r="AM10"/>
      <c r="AN10"/>
    </row>
    <row r="11" spans="1:40" ht="17.100000000000001" customHeight="1" thickBot="1" x14ac:dyDescent="0.5">
      <c r="A11" s="192" t="s">
        <v>7</v>
      </c>
      <c r="B11" s="204"/>
      <c r="C11" s="204"/>
      <c r="D11" s="204"/>
      <c r="E11" s="204"/>
      <c r="F11" s="204"/>
      <c r="G11" s="204"/>
      <c r="H11" s="204" t="s">
        <v>378</v>
      </c>
      <c r="I11" s="204"/>
      <c r="J11" s="204"/>
      <c r="K11" s="204"/>
      <c r="L11" s="204"/>
      <c r="M11" s="204"/>
      <c r="N11" s="204"/>
      <c r="O11" s="204"/>
      <c r="P11" s="204"/>
      <c r="Q11" s="204"/>
      <c r="R11" s="204"/>
      <c r="S11" s="204"/>
      <c r="T11" s="205"/>
      <c r="U11" s="218" t="s">
        <v>9</v>
      </c>
      <c r="V11" s="218"/>
      <c r="W11" s="218"/>
      <c r="X11" s="218"/>
      <c r="Y11" s="218"/>
      <c r="Z11" s="218"/>
      <c r="AA11" s="218"/>
      <c r="AB11" s="218"/>
      <c r="AC11" s="218" t="s">
        <v>10</v>
      </c>
      <c r="AD11" s="218"/>
      <c r="AE11" s="218"/>
      <c r="AF11" s="218"/>
      <c r="AG11" s="218"/>
      <c r="AI11"/>
      <c r="AJ11"/>
      <c r="AK11"/>
      <c r="AL11"/>
      <c r="AM11"/>
      <c r="AN11"/>
    </row>
    <row r="12" spans="1:40" ht="18.75" customHeight="1" x14ac:dyDescent="0.45">
      <c r="A12" s="216"/>
      <c r="B12" s="216"/>
      <c r="C12" s="216"/>
      <c r="D12" s="216"/>
      <c r="E12" s="216"/>
      <c r="F12" s="216"/>
      <c r="G12" s="216"/>
      <c r="H12" s="209"/>
      <c r="I12" s="210"/>
      <c r="J12" s="210"/>
      <c r="K12" s="210"/>
      <c r="L12" s="210"/>
      <c r="M12" s="210"/>
      <c r="N12" s="210"/>
      <c r="O12" s="210"/>
      <c r="P12" s="210"/>
      <c r="Q12" s="210"/>
      <c r="R12" s="210"/>
      <c r="S12" s="210"/>
      <c r="T12" s="211"/>
      <c r="U12" s="217"/>
      <c r="V12" s="217"/>
      <c r="W12" s="217"/>
      <c r="X12" s="217"/>
      <c r="Y12" s="217"/>
      <c r="Z12" s="217"/>
      <c r="AA12" s="217"/>
      <c r="AB12" s="217"/>
      <c r="AC12" s="140" t="s">
        <v>382</v>
      </c>
      <c r="AD12" s="140"/>
      <c r="AE12" s="140"/>
      <c r="AF12" s="140"/>
      <c r="AG12" s="140"/>
      <c r="AI12" s="219" t="s">
        <v>381</v>
      </c>
      <c r="AJ12" s="220"/>
      <c r="AK12" s="220"/>
      <c r="AL12" s="220"/>
      <c r="AM12" s="220"/>
      <c r="AN12" s="221"/>
    </row>
    <row r="13" spans="1:40" ht="17.100000000000001" customHeight="1" x14ac:dyDescent="0.45">
      <c r="A13" s="215" t="s">
        <v>464</v>
      </c>
      <c r="B13" s="215"/>
      <c r="C13" s="215"/>
      <c r="D13" s="215"/>
      <c r="E13" s="215"/>
      <c r="F13" s="215"/>
      <c r="G13" s="215"/>
      <c r="H13" s="215"/>
      <c r="I13" s="215"/>
      <c r="J13" s="215"/>
      <c r="K13" s="215"/>
      <c r="L13" s="215"/>
      <c r="M13" s="215"/>
      <c r="N13" s="215"/>
      <c r="O13" s="215" t="s">
        <v>11</v>
      </c>
      <c r="P13" s="215"/>
      <c r="Q13" s="215"/>
      <c r="R13" s="215"/>
      <c r="S13" s="215"/>
      <c r="T13" s="215"/>
      <c r="U13" s="215"/>
      <c r="V13" s="215"/>
      <c r="W13" s="215"/>
      <c r="X13" s="215"/>
      <c r="Y13" s="215"/>
      <c r="Z13" s="215"/>
      <c r="AA13" s="215"/>
      <c r="AB13" s="215"/>
      <c r="AC13" s="215"/>
      <c r="AD13" s="215"/>
      <c r="AE13" s="215"/>
      <c r="AF13" s="215"/>
      <c r="AG13" s="215"/>
      <c r="AI13" s="113" t="s">
        <v>365</v>
      </c>
      <c r="AJ13" s="114"/>
      <c r="AK13" s="114"/>
      <c r="AL13" s="114"/>
      <c r="AM13" s="114"/>
      <c r="AN13" s="115"/>
    </row>
    <row r="14" spans="1:40" ht="18.75" customHeight="1" x14ac:dyDescent="0.45">
      <c r="A14" s="140" t="s">
        <v>377</v>
      </c>
      <c r="B14" s="141"/>
      <c r="C14" s="141"/>
      <c r="D14" s="141"/>
      <c r="E14" s="141"/>
      <c r="F14" s="141"/>
      <c r="G14" s="141"/>
      <c r="H14" s="141"/>
      <c r="I14" s="141"/>
      <c r="J14" s="141"/>
      <c r="K14" s="141"/>
      <c r="L14" s="141"/>
      <c r="M14" s="141"/>
      <c r="N14" s="141"/>
      <c r="O14" s="140" t="s">
        <v>376</v>
      </c>
      <c r="P14" s="141"/>
      <c r="Q14" s="141"/>
      <c r="R14" s="141"/>
      <c r="S14" s="141"/>
      <c r="T14" s="141"/>
      <c r="U14" s="141"/>
      <c r="V14" s="141"/>
      <c r="W14" s="141"/>
      <c r="X14" s="141"/>
      <c r="Y14" s="141"/>
      <c r="Z14" s="141"/>
      <c r="AA14" s="141"/>
      <c r="AB14" s="141"/>
      <c r="AC14" s="141"/>
      <c r="AD14" s="141"/>
      <c r="AE14" s="141"/>
      <c r="AF14" s="141"/>
      <c r="AG14" s="141"/>
      <c r="AI14" s="121" t="s">
        <v>373</v>
      </c>
      <c r="AJ14" s="122"/>
      <c r="AK14" s="122"/>
      <c r="AL14" s="122"/>
      <c r="AM14" s="122"/>
      <c r="AN14" s="123"/>
    </row>
    <row r="15" spans="1:40" ht="18.75" customHeight="1" x14ac:dyDescent="0.45">
      <c r="A15" s="175" t="s">
        <v>12</v>
      </c>
      <c r="B15" s="176"/>
      <c r="C15" s="176"/>
      <c r="D15" s="176"/>
      <c r="E15" s="176"/>
      <c r="F15" s="176"/>
      <c r="G15" s="194"/>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I15" s="121"/>
      <c r="AJ15" s="122"/>
      <c r="AK15" s="122"/>
      <c r="AL15" s="122"/>
      <c r="AM15" s="122"/>
      <c r="AN15" s="123"/>
    </row>
    <row r="16" spans="1:40" ht="17.100000000000001" customHeight="1" x14ac:dyDescent="0.45">
      <c r="A16" s="175" t="s">
        <v>13</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I16" s="124" t="s">
        <v>368</v>
      </c>
      <c r="AJ16" s="125"/>
      <c r="AK16" s="125"/>
      <c r="AL16" s="125"/>
      <c r="AM16" s="125"/>
      <c r="AN16" s="126"/>
    </row>
    <row r="17" spans="1:40" ht="17.100000000000001" customHeight="1" thickBot="1" x14ac:dyDescent="0.5">
      <c r="A17" s="196" t="s">
        <v>4</v>
      </c>
      <c r="B17" s="197"/>
      <c r="C17" s="197"/>
      <c r="D17" s="197"/>
      <c r="E17" s="197"/>
      <c r="F17" s="197"/>
      <c r="G17" s="197"/>
      <c r="H17" s="197"/>
      <c r="I17" s="197"/>
      <c r="J17" s="197"/>
      <c r="K17" s="197"/>
      <c r="L17" s="197"/>
      <c r="M17" s="197"/>
      <c r="N17" s="197"/>
      <c r="O17" s="197"/>
      <c r="P17" s="197"/>
      <c r="Q17" s="197"/>
      <c r="R17" s="197"/>
      <c r="S17" s="197"/>
      <c r="T17" s="198"/>
      <c r="U17" s="212" t="s">
        <v>14</v>
      </c>
      <c r="V17" s="213"/>
      <c r="W17" s="213"/>
      <c r="X17" s="213"/>
      <c r="Y17" s="213"/>
      <c r="Z17" s="213"/>
      <c r="AA17" s="213"/>
      <c r="AB17" s="213"/>
      <c r="AC17" s="213"/>
      <c r="AD17" s="213"/>
      <c r="AE17" s="213"/>
      <c r="AF17" s="213"/>
      <c r="AG17" s="214"/>
      <c r="AI17" s="127" t="s">
        <v>367</v>
      </c>
      <c r="AJ17" s="128"/>
      <c r="AK17" s="128"/>
      <c r="AL17" s="128"/>
      <c r="AM17" s="128"/>
      <c r="AN17" s="129"/>
    </row>
    <row r="18" spans="1:40" ht="17.100000000000001" customHeight="1" x14ac:dyDescent="0.45">
      <c r="A18" s="192" t="s">
        <v>7</v>
      </c>
      <c r="B18" s="193"/>
      <c r="C18" s="193"/>
      <c r="D18" s="193"/>
      <c r="E18" s="193"/>
      <c r="F18" s="193"/>
      <c r="G18" s="193"/>
      <c r="H18" s="204" t="s">
        <v>378</v>
      </c>
      <c r="I18" s="204"/>
      <c r="J18" s="204"/>
      <c r="K18" s="204"/>
      <c r="L18" s="204"/>
      <c r="M18" s="204"/>
      <c r="N18" s="204"/>
      <c r="O18" s="204"/>
      <c r="P18" s="204"/>
      <c r="Q18" s="204"/>
      <c r="R18" s="204"/>
      <c r="S18" s="204"/>
      <c r="T18" s="205"/>
      <c r="U18" s="189"/>
      <c r="V18" s="190"/>
      <c r="W18" s="190"/>
      <c r="X18" s="190"/>
      <c r="Y18" s="190"/>
      <c r="Z18" s="190"/>
      <c r="AA18" s="190"/>
      <c r="AB18" s="190"/>
      <c r="AC18" s="190"/>
      <c r="AD18" s="190"/>
      <c r="AE18" s="190"/>
      <c r="AF18" s="190"/>
      <c r="AG18" s="191"/>
      <c r="AI18" s="29"/>
      <c r="AJ18" s="29"/>
      <c r="AK18" s="29"/>
      <c r="AL18" s="29"/>
      <c r="AM18" s="29"/>
      <c r="AN18" s="29"/>
    </row>
    <row r="19" spans="1:40" ht="18.75" customHeight="1" x14ac:dyDescent="0.45">
      <c r="A19" s="173"/>
      <c r="B19" s="174"/>
      <c r="C19" s="174"/>
      <c r="D19" s="174"/>
      <c r="E19" s="174"/>
      <c r="F19" s="174"/>
      <c r="G19" s="174"/>
      <c r="H19" s="209"/>
      <c r="I19" s="210"/>
      <c r="J19" s="210"/>
      <c r="K19" s="210"/>
      <c r="L19" s="210"/>
      <c r="M19" s="210"/>
      <c r="N19" s="210"/>
      <c r="O19" s="210"/>
      <c r="P19" s="210"/>
      <c r="Q19" s="210"/>
      <c r="R19" s="210"/>
      <c r="S19" s="210"/>
      <c r="T19" s="211"/>
      <c r="U19" s="173"/>
      <c r="V19" s="174"/>
      <c r="W19" s="174"/>
      <c r="X19" s="174"/>
      <c r="Y19" s="174"/>
      <c r="Z19" s="174"/>
      <c r="AA19" s="174"/>
      <c r="AB19" s="174"/>
      <c r="AC19" s="174"/>
      <c r="AD19" s="174"/>
      <c r="AE19" s="174"/>
      <c r="AF19" s="174"/>
      <c r="AG19" s="174"/>
    </row>
    <row r="20" spans="1:40" ht="17.100000000000001" customHeight="1" x14ac:dyDescent="0.45">
      <c r="A20" s="175" t="s">
        <v>15</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row>
    <row r="21" spans="1:40" ht="18.75" customHeight="1" x14ac:dyDescent="0.45">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row>
    <row r="22" spans="1:40" ht="18.75" customHeight="1" x14ac:dyDescent="0.45">
      <c r="A22" s="175" t="s">
        <v>12</v>
      </c>
      <c r="B22" s="176"/>
      <c r="C22" s="176"/>
      <c r="D22" s="176"/>
      <c r="E22" s="176"/>
      <c r="F22" s="176"/>
      <c r="G22" s="173"/>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row>
    <row r="23" spans="1:40" ht="17.100000000000001" customHeight="1" x14ac:dyDescent="0.45">
      <c r="A23" s="206" t="s">
        <v>16</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8"/>
    </row>
    <row r="24" spans="1:40" ht="17.100000000000001" customHeight="1" x14ac:dyDescent="0.45">
      <c r="A24" s="175" t="s">
        <v>17</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1:40" ht="17.100000000000001" customHeight="1" x14ac:dyDescent="0.45">
      <c r="A25" s="149" t="s">
        <v>18</v>
      </c>
      <c r="B25" s="150"/>
      <c r="C25" s="150"/>
      <c r="D25" s="150"/>
      <c r="E25" s="151"/>
      <c r="F25" s="149" t="s">
        <v>19</v>
      </c>
      <c r="G25" s="155"/>
      <c r="H25" s="155"/>
      <c r="I25" s="155"/>
      <c r="J25" s="155"/>
      <c r="K25" s="155"/>
      <c r="L25" s="155"/>
      <c r="M25" s="155"/>
      <c r="N25" s="155"/>
      <c r="O25" s="155"/>
      <c r="P25" s="155"/>
      <c r="Q25" s="155"/>
      <c r="R25" s="155"/>
      <c r="S25" s="156"/>
      <c r="T25" s="157" t="s">
        <v>20</v>
      </c>
      <c r="U25" s="150"/>
      <c r="V25" s="150"/>
      <c r="W25" s="150"/>
      <c r="X25" s="150"/>
      <c r="Y25" s="150"/>
      <c r="Z25" s="150"/>
      <c r="AA25" s="150"/>
      <c r="AB25" s="150"/>
      <c r="AC25" s="150"/>
      <c r="AD25" s="150"/>
      <c r="AE25" s="150"/>
      <c r="AF25" s="150"/>
      <c r="AG25" s="158"/>
    </row>
    <row r="26" spans="1:40" ht="18.75" customHeight="1" x14ac:dyDescent="0.45">
      <c r="A26" s="152"/>
      <c r="B26" s="153"/>
      <c r="C26" s="153"/>
      <c r="D26" s="153"/>
      <c r="E26" s="154"/>
      <c r="F26" s="181"/>
      <c r="G26" s="177"/>
      <c r="H26" s="177"/>
      <c r="I26" s="177"/>
      <c r="J26" s="177"/>
      <c r="K26" s="177"/>
      <c r="L26" s="177"/>
      <c r="M26" s="177"/>
      <c r="N26" s="177"/>
      <c r="O26" s="177"/>
      <c r="P26" s="177"/>
      <c r="Q26" s="177"/>
      <c r="R26" s="177"/>
      <c r="S26" s="182"/>
      <c r="T26" s="177"/>
      <c r="U26" s="177"/>
      <c r="V26" s="177"/>
      <c r="W26" s="177"/>
      <c r="X26" s="177"/>
      <c r="Y26" s="177"/>
      <c r="Z26" s="177"/>
      <c r="AA26" s="177"/>
      <c r="AB26" s="177"/>
      <c r="AC26" s="177"/>
      <c r="AD26" s="177"/>
      <c r="AE26" s="177"/>
      <c r="AF26" s="177"/>
      <c r="AG26" s="178"/>
    </row>
    <row r="27" spans="1:40" ht="18.75" customHeight="1" x14ac:dyDescent="0.45">
      <c r="A27" s="144"/>
      <c r="B27" s="145"/>
      <c r="C27" s="145"/>
      <c r="D27" s="145"/>
      <c r="E27" s="146"/>
      <c r="F27" s="147"/>
      <c r="G27" s="119"/>
      <c r="H27" s="119"/>
      <c r="I27" s="119"/>
      <c r="J27" s="119"/>
      <c r="K27" s="119"/>
      <c r="L27" s="119"/>
      <c r="M27" s="119"/>
      <c r="N27" s="119"/>
      <c r="O27" s="119"/>
      <c r="P27" s="119"/>
      <c r="Q27" s="119"/>
      <c r="R27" s="119"/>
      <c r="S27" s="148"/>
      <c r="T27" s="119"/>
      <c r="U27" s="119"/>
      <c r="V27" s="119"/>
      <c r="W27" s="119"/>
      <c r="X27" s="119"/>
      <c r="Y27" s="119"/>
      <c r="Z27" s="119"/>
      <c r="AA27" s="119"/>
      <c r="AB27" s="119"/>
      <c r="AC27" s="119"/>
      <c r="AD27" s="119"/>
      <c r="AE27" s="119"/>
      <c r="AF27" s="119"/>
      <c r="AG27" s="120"/>
    </row>
    <row r="28" spans="1:40" ht="18.75" customHeight="1" x14ac:dyDescent="0.45">
      <c r="A28" s="144"/>
      <c r="B28" s="145"/>
      <c r="C28" s="145"/>
      <c r="D28" s="145"/>
      <c r="E28" s="146"/>
      <c r="F28" s="147"/>
      <c r="G28" s="119"/>
      <c r="H28" s="119"/>
      <c r="I28" s="119"/>
      <c r="J28" s="119"/>
      <c r="K28" s="119"/>
      <c r="L28" s="119"/>
      <c r="M28" s="119"/>
      <c r="N28" s="119"/>
      <c r="O28" s="119"/>
      <c r="P28" s="119"/>
      <c r="Q28" s="119"/>
      <c r="R28" s="119"/>
      <c r="S28" s="148"/>
      <c r="T28" s="119"/>
      <c r="U28" s="119"/>
      <c r="V28" s="119"/>
      <c r="W28" s="119"/>
      <c r="X28" s="119"/>
      <c r="Y28" s="119"/>
      <c r="Z28" s="119"/>
      <c r="AA28" s="119"/>
      <c r="AB28" s="119"/>
      <c r="AC28" s="119"/>
      <c r="AD28" s="119"/>
      <c r="AE28" s="119"/>
      <c r="AF28" s="119"/>
      <c r="AG28" s="120"/>
    </row>
    <row r="29" spans="1:40" ht="18.75" customHeight="1" x14ac:dyDescent="0.45">
      <c r="A29" s="144"/>
      <c r="B29" s="145"/>
      <c r="C29" s="145"/>
      <c r="D29" s="145"/>
      <c r="E29" s="146"/>
      <c r="F29" s="147"/>
      <c r="G29" s="119"/>
      <c r="H29" s="119"/>
      <c r="I29" s="119"/>
      <c r="J29" s="119"/>
      <c r="K29" s="119"/>
      <c r="L29" s="119"/>
      <c r="M29" s="119"/>
      <c r="N29" s="119"/>
      <c r="O29" s="119"/>
      <c r="P29" s="119"/>
      <c r="Q29" s="119"/>
      <c r="R29" s="119"/>
      <c r="S29" s="148"/>
      <c r="T29" s="119"/>
      <c r="U29" s="119"/>
      <c r="V29" s="119"/>
      <c r="W29" s="119"/>
      <c r="X29" s="119"/>
      <c r="Y29" s="119"/>
      <c r="Z29" s="119"/>
      <c r="AA29" s="119"/>
      <c r="AB29" s="119"/>
      <c r="AC29" s="119"/>
      <c r="AD29" s="119"/>
      <c r="AE29" s="119"/>
      <c r="AF29" s="119"/>
      <c r="AG29" s="120"/>
    </row>
    <row r="30" spans="1:40" ht="18.75" customHeight="1" x14ac:dyDescent="0.45">
      <c r="A30" s="165"/>
      <c r="B30" s="166"/>
      <c r="C30" s="166"/>
      <c r="D30" s="166"/>
      <c r="E30" s="167"/>
      <c r="F30" s="142"/>
      <c r="G30" s="130"/>
      <c r="H30" s="130"/>
      <c r="I30" s="130"/>
      <c r="J30" s="130"/>
      <c r="K30" s="130"/>
      <c r="L30" s="130"/>
      <c r="M30" s="130"/>
      <c r="N30" s="130"/>
      <c r="O30" s="130"/>
      <c r="P30" s="130"/>
      <c r="Q30" s="130"/>
      <c r="R30" s="130"/>
      <c r="S30" s="143"/>
      <c r="T30" s="130"/>
      <c r="U30" s="130"/>
      <c r="V30" s="130"/>
      <c r="W30" s="130"/>
      <c r="X30" s="130"/>
      <c r="Y30" s="130"/>
      <c r="Z30" s="130"/>
      <c r="AA30" s="130"/>
      <c r="AB30" s="130"/>
      <c r="AC30" s="130"/>
      <c r="AD30" s="130"/>
      <c r="AE30" s="130"/>
      <c r="AF30" s="130"/>
      <c r="AG30" s="131"/>
    </row>
    <row r="31" spans="1:40" ht="17.100000000000001" customHeight="1" x14ac:dyDescent="0.45">
      <c r="A31" s="179" t="s">
        <v>21</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row>
    <row r="32" spans="1:40" ht="18.75" customHeight="1" x14ac:dyDescent="0.45">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8"/>
    </row>
    <row r="33" spans="1:33" ht="18.75" customHeight="1" x14ac:dyDescent="0.45">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1:33" ht="18.75" customHeight="1" x14ac:dyDescent="0.4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1:33" ht="18.75" customHeight="1" x14ac:dyDescent="0.45">
      <c r="A35" s="10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1:33" ht="18.75" customHeight="1" x14ac:dyDescent="0.45">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7.100000000000001" customHeight="1" x14ac:dyDescent="0.45">
      <c r="A37" s="171" t="s">
        <v>22</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row>
    <row r="38" spans="1:33" ht="17.100000000000001" customHeight="1" x14ac:dyDescent="0.45">
      <c r="A38" s="168" t="s">
        <v>366</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row>
    <row r="39" spans="1:33" ht="18.75" customHeight="1" x14ac:dyDescent="0.4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ht="18.75" customHeight="1" x14ac:dyDescent="0.45">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8.75" customHeight="1" x14ac:dyDescent="0.45">
      <c r="A41" s="10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row>
    <row r="42" spans="1:33" ht="18.75" customHeight="1" x14ac:dyDescent="0.45">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2"/>
    </row>
    <row r="43" spans="1:33" ht="15" customHeight="1" x14ac:dyDescent="0.45">
      <c r="A43"/>
      <c r="B43"/>
      <c r="C43"/>
      <c r="D43"/>
      <c r="E43"/>
      <c r="F43"/>
      <c r="G43"/>
      <c r="H43"/>
      <c r="I43"/>
      <c r="J43"/>
      <c r="K43"/>
      <c r="L43"/>
      <c r="M43"/>
      <c r="N43"/>
      <c r="O43"/>
      <c r="P43"/>
      <c r="Q43"/>
      <c r="R43"/>
      <c r="S43"/>
      <c r="T43"/>
      <c r="U43"/>
      <c r="V43"/>
      <c r="W43"/>
      <c r="X43"/>
      <c r="Y43"/>
      <c r="Z43"/>
      <c r="AA43"/>
      <c r="AB43"/>
      <c r="AC43"/>
      <c r="AD43"/>
      <c r="AE43"/>
      <c r="AF43"/>
      <c r="AG43"/>
    </row>
    <row r="44" spans="1:33" ht="15" customHeight="1" x14ac:dyDescent="0.45">
      <c r="A44"/>
      <c r="B44"/>
      <c r="C44"/>
      <c r="D44"/>
      <c r="E44"/>
      <c r="F44"/>
      <c r="G44"/>
      <c r="H44"/>
      <c r="I44"/>
      <c r="J44"/>
      <c r="K44"/>
      <c r="L44"/>
      <c r="M44"/>
      <c r="N44"/>
      <c r="O44"/>
      <c r="P44"/>
      <c r="Q44"/>
      <c r="R44"/>
      <c r="S44"/>
      <c r="T44"/>
      <c r="U44"/>
      <c r="V44"/>
      <c r="W44"/>
      <c r="X44"/>
      <c r="Y44"/>
      <c r="Z44"/>
      <c r="AA44"/>
      <c r="AB44"/>
      <c r="AC44"/>
      <c r="AD44"/>
      <c r="AE44"/>
      <c r="AF44"/>
      <c r="AG44"/>
    </row>
    <row r="45" spans="1:33" ht="15" customHeight="1" x14ac:dyDescent="0.45">
      <c r="A45"/>
      <c r="B45"/>
      <c r="C45"/>
      <c r="D45"/>
      <c r="E45"/>
      <c r="F45"/>
      <c r="G45"/>
      <c r="H45"/>
      <c r="I45"/>
      <c r="J45"/>
      <c r="K45"/>
      <c r="L45"/>
      <c r="M45"/>
      <c r="N45"/>
      <c r="O45"/>
      <c r="P45"/>
      <c r="Q45"/>
      <c r="R45"/>
      <c r="S45"/>
      <c r="T45"/>
      <c r="U45"/>
      <c r="V45"/>
      <c r="W45"/>
      <c r="X45"/>
      <c r="Y45"/>
      <c r="Z45"/>
      <c r="AA45"/>
      <c r="AB45"/>
      <c r="AC45"/>
      <c r="AD45"/>
      <c r="AE45"/>
      <c r="AF45"/>
      <c r="AG45"/>
    </row>
  </sheetData>
  <sheetProtection sheet="1" formatRows="0" insertRows="0" deleteRows="0"/>
  <mergeCells count="77">
    <mergeCell ref="A11:G11"/>
    <mergeCell ref="H11:T11"/>
    <mergeCell ref="U11:AB11"/>
    <mergeCell ref="AC11:AG11"/>
    <mergeCell ref="AI12:AN12"/>
    <mergeCell ref="O13:AG13"/>
    <mergeCell ref="A12:G12"/>
    <mergeCell ref="U12:AB12"/>
    <mergeCell ref="H12:T12"/>
    <mergeCell ref="A13:N13"/>
    <mergeCell ref="H18:T18"/>
    <mergeCell ref="A20:AG20"/>
    <mergeCell ref="A19:G19"/>
    <mergeCell ref="A23:AG23"/>
    <mergeCell ref="H19:T19"/>
    <mergeCell ref="U19:AG19"/>
    <mergeCell ref="U17:AG18"/>
    <mergeCell ref="A1:AG1"/>
    <mergeCell ref="A2:AG2"/>
    <mergeCell ref="A3:AG3"/>
    <mergeCell ref="A4:AG4"/>
    <mergeCell ref="A18:G18"/>
    <mergeCell ref="A15:F15"/>
    <mergeCell ref="G15:AG15"/>
    <mergeCell ref="A16:AG16"/>
    <mergeCell ref="A17:T17"/>
    <mergeCell ref="AC12:AG12"/>
    <mergeCell ref="A5:I5"/>
    <mergeCell ref="J5:AG5"/>
    <mergeCell ref="A9:AG9"/>
    <mergeCell ref="A10:T10"/>
    <mergeCell ref="AC10:AG10"/>
    <mergeCell ref="U10:AB10"/>
    <mergeCell ref="A38:AG38"/>
    <mergeCell ref="A39:AG39"/>
    <mergeCell ref="A37:AG37"/>
    <mergeCell ref="A21:AG21"/>
    <mergeCell ref="A22:F22"/>
    <mergeCell ref="G22:AG22"/>
    <mergeCell ref="T26:AG26"/>
    <mergeCell ref="F28:S28"/>
    <mergeCell ref="F27:S27"/>
    <mergeCell ref="A31:AG31"/>
    <mergeCell ref="F26:S26"/>
    <mergeCell ref="A24:AG24"/>
    <mergeCell ref="A6:I7"/>
    <mergeCell ref="J6:AG7"/>
    <mergeCell ref="A14:N14"/>
    <mergeCell ref="O14:AG14"/>
    <mergeCell ref="F30:S30"/>
    <mergeCell ref="A29:E29"/>
    <mergeCell ref="F29:S29"/>
    <mergeCell ref="A25:E25"/>
    <mergeCell ref="A26:E26"/>
    <mergeCell ref="A27:E27"/>
    <mergeCell ref="A28:E28"/>
    <mergeCell ref="F25:S25"/>
    <mergeCell ref="T25:AG25"/>
    <mergeCell ref="A8:I8"/>
    <mergeCell ref="J8:AG8"/>
    <mergeCell ref="A30:E30"/>
    <mergeCell ref="A41:AG41"/>
    <mergeCell ref="A42:AG42"/>
    <mergeCell ref="AI13:AN13"/>
    <mergeCell ref="A32:AG32"/>
    <mergeCell ref="A33:AG33"/>
    <mergeCell ref="A34:AG34"/>
    <mergeCell ref="A35:AG35"/>
    <mergeCell ref="A36:AG36"/>
    <mergeCell ref="T27:AG27"/>
    <mergeCell ref="AI14:AN15"/>
    <mergeCell ref="AI16:AN16"/>
    <mergeCell ref="AI17:AN17"/>
    <mergeCell ref="A40:AG40"/>
    <mergeCell ref="T28:AG28"/>
    <mergeCell ref="T29:AG29"/>
    <mergeCell ref="T30:AG30"/>
  </mergeCells>
  <phoneticPr fontId="1"/>
  <dataValidations count="5">
    <dataValidation type="list" allowBlank="1" showInputMessage="1" showErrorMessage="1" sqref="O14:AG14">
      <formula1>nation</formula1>
    </dataValidation>
    <dataValidation type="list" allowBlank="1" showInputMessage="1" showErrorMessage="1" sqref="J5:AG5">
      <formula1>country</formula1>
    </dataValidation>
    <dataValidation type="list" allowBlank="1" showInputMessage="1" showErrorMessage="1" sqref="J6:AG7">
      <formula1>INDIRECT(SUBSTITUTE($J$5," ","_"))</formula1>
    </dataValidation>
    <dataValidation type="list" allowBlank="1" showInputMessage="1" showErrorMessage="1" sqref="AC12:AG12">
      <formula1>gender</formula1>
    </dataValidation>
    <dataValidation type="list" allowBlank="1" showInputMessage="1" showErrorMessage="1" sqref="A14:N14">
      <formula1>status</formula1>
    </dataValidation>
  </dataValidations>
  <pageMargins left="0.7" right="0.7" top="0.75" bottom="0.75" header="0.3" footer="0.3"/>
  <pageSetup paperSize="9" scale="98" orientation="portrait" r:id="rId1"/>
  <rowBreaks count="1" manualBreakCount="1">
    <brk id="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Normal="100" workbookViewId="0">
      <selection activeCell="D3" sqref="D3:E6"/>
    </sheetView>
  </sheetViews>
  <sheetFormatPr defaultColWidth="9" defaultRowHeight="12.6" x14ac:dyDescent="0.45"/>
  <cols>
    <col min="1" max="33" width="2.3984375" style="1" customWidth="1"/>
    <col min="34" max="36" width="9" style="1"/>
    <col min="37" max="38" width="9" style="1" hidden="1" customWidth="1"/>
    <col min="39" max="39" width="57.3984375" style="1" hidden="1" customWidth="1"/>
    <col min="40" max="16384" width="9" style="1"/>
  </cols>
  <sheetData>
    <row r="1" spans="1:41" ht="14.1" customHeight="1" x14ac:dyDescent="0.45">
      <c r="A1" s="258" t="s">
        <v>300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M1" s="1" t="s">
        <v>326</v>
      </c>
    </row>
    <row r="2" spans="1:41" ht="12.9" customHeight="1" x14ac:dyDescent="0.45">
      <c r="A2" s="236" t="s">
        <v>301</v>
      </c>
      <c r="B2" s="236"/>
      <c r="C2" s="236"/>
      <c r="D2" s="236" t="s">
        <v>302</v>
      </c>
      <c r="E2" s="236"/>
      <c r="F2" s="236" t="s">
        <v>309</v>
      </c>
      <c r="G2" s="236"/>
      <c r="H2" s="236"/>
      <c r="I2" s="236"/>
      <c r="J2" s="236"/>
      <c r="K2" s="236"/>
      <c r="L2" s="236"/>
      <c r="M2" s="236"/>
      <c r="N2" s="236"/>
      <c r="O2" s="236"/>
      <c r="P2" s="236"/>
      <c r="Q2" s="236"/>
      <c r="R2" s="236"/>
      <c r="S2" s="236"/>
      <c r="T2" s="236"/>
      <c r="U2" s="236"/>
      <c r="V2" s="236"/>
      <c r="W2" s="236"/>
      <c r="X2" s="236" t="s">
        <v>303</v>
      </c>
      <c r="Y2" s="236"/>
      <c r="Z2" s="236"/>
      <c r="AA2" s="236"/>
      <c r="AB2" s="236"/>
      <c r="AC2" s="236"/>
      <c r="AD2" s="236"/>
      <c r="AE2" s="236"/>
      <c r="AF2" s="236"/>
      <c r="AG2" s="236"/>
    </row>
    <row r="3" spans="1:41" ht="21" customHeight="1" x14ac:dyDescent="0.45">
      <c r="A3" s="236">
        <v>1</v>
      </c>
      <c r="B3" s="236"/>
      <c r="C3" s="236"/>
      <c r="D3" s="237"/>
      <c r="E3" s="237"/>
      <c r="F3" s="238" t="str">
        <f>IF(Topic1="","",IF(ISERROR(VLOOKUP(Topic1, Topic!$A$3:$J$109, 2,0)&amp;""),$AM$1, VLOOKUP(Topic1, Topic!$A$3:$J$109, 2,0)))</f>
        <v/>
      </c>
      <c r="G3" s="238"/>
      <c r="H3" s="238"/>
      <c r="I3" s="238"/>
      <c r="J3" s="238"/>
      <c r="K3" s="238"/>
      <c r="L3" s="238"/>
      <c r="M3" s="238"/>
      <c r="N3" s="238"/>
      <c r="O3" s="238"/>
      <c r="P3" s="238"/>
      <c r="Q3" s="238"/>
      <c r="R3" s="238"/>
      <c r="S3" s="238"/>
      <c r="T3" s="238"/>
      <c r="U3" s="238"/>
      <c r="V3" s="238"/>
      <c r="W3" s="238"/>
      <c r="X3" s="252" t="str">
        <f>IF(Topic1="","",IF(ISERROR(VLOOKUP(Topic1,Topic!$A$3:$J$109,6,0)&amp;""),"",VLOOKUP(Topic1,Topic!$A$3:$J$109,6,0)))</f>
        <v/>
      </c>
      <c r="Y3" s="253"/>
      <c r="Z3" s="253"/>
      <c r="AA3" s="253"/>
      <c r="AB3" s="253"/>
      <c r="AC3" s="253"/>
      <c r="AD3" s="253"/>
      <c r="AE3" s="253"/>
      <c r="AF3" s="253"/>
      <c r="AG3" s="254"/>
    </row>
    <row r="4" spans="1:41" ht="24" customHeight="1" x14ac:dyDescent="0.45">
      <c r="A4" s="236"/>
      <c r="B4" s="236"/>
      <c r="C4" s="236"/>
      <c r="D4" s="237"/>
      <c r="E4" s="237"/>
      <c r="F4" s="242" t="str">
        <f>IF(Topic1="","",IF(ISERROR(VLOOKUP(Topic1,Topic!$A$3:$J$109,3,0)&amp;""),$AM$1,VLOOKUP(Topic1,Topic!$A$3:$J$109,3,0)))</f>
        <v/>
      </c>
      <c r="G4" s="242"/>
      <c r="H4" s="242"/>
      <c r="I4" s="242"/>
      <c r="J4" s="242"/>
      <c r="K4" s="242"/>
      <c r="L4" s="242"/>
      <c r="M4" s="242"/>
      <c r="N4" s="242"/>
      <c r="O4" s="242"/>
      <c r="P4" s="242"/>
      <c r="Q4" s="242"/>
      <c r="R4" s="242"/>
      <c r="S4" s="242"/>
      <c r="T4" s="242"/>
      <c r="U4" s="242"/>
      <c r="V4" s="242"/>
      <c r="W4" s="242"/>
      <c r="X4" s="255"/>
      <c r="Y4" s="256"/>
      <c r="Z4" s="256"/>
      <c r="AA4" s="256"/>
      <c r="AB4" s="256"/>
      <c r="AC4" s="256"/>
      <c r="AD4" s="256"/>
      <c r="AE4" s="256"/>
      <c r="AF4" s="256"/>
      <c r="AG4" s="257"/>
    </row>
    <row r="5" spans="1:41" ht="24" customHeight="1" x14ac:dyDescent="0.45">
      <c r="A5" s="236"/>
      <c r="B5" s="236"/>
      <c r="C5" s="236"/>
      <c r="D5" s="237"/>
      <c r="E5" s="237"/>
      <c r="F5" s="242"/>
      <c r="G5" s="242"/>
      <c r="H5" s="242"/>
      <c r="I5" s="242"/>
      <c r="J5" s="242"/>
      <c r="K5" s="242"/>
      <c r="L5" s="242"/>
      <c r="M5" s="242"/>
      <c r="N5" s="242"/>
      <c r="O5" s="242"/>
      <c r="P5" s="242"/>
      <c r="Q5" s="242"/>
      <c r="R5" s="242"/>
      <c r="S5" s="242"/>
      <c r="T5" s="242"/>
      <c r="U5" s="242"/>
      <c r="V5" s="242"/>
      <c r="W5" s="242"/>
      <c r="X5" s="243" t="str">
        <f>IF(Topic1="","",IF(ISERROR(VLOOKUP(Topic1,Topic!$A$3:$J$109,5,0)&amp;""),"",VLOOKUP(Topic1,Topic!$A$3:$J$109,5,0)))</f>
        <v/>
      </c>
      <c r="Y5" s="244"/>
      <c r="Z5" s="244"/>
      <c r="AA5" s="244"/>
      <c r="AB5" s="244"/>
      <c r="AC5" s="244"/>
      <c r="AD5" s="244"/>
      <c r="AE5" s="244"/>
      <c r="AF5" s="244"/>
      <c r="AG5" s="244"/>
      <c r="AJ5"/>
      <c r="AK5"/>
      <c r="AL5"/>
      <c r="AM5"/>
      <c r="AN5"/>
      <c r="AO5"/>
    </row>
    <row r="6" spans="1:41" ht="24" customHeight="1" x14ac:dyDescent="0.45">
      <c r="A6" s="236"/>
      <c r="B6" s="236"/>
      <c r="C6" s="236"/>
      <c r="D6" s="237"/>
      <c r="E6" s="237"/>
      <c r="F6" s="242"/>
      <c r="G6" s="242"/>
      <c r="H6" s="242"/>
      <c r="I6" s="242"/>
      <c r="J6" s="242"/>
      <c r="K6" s="242"/>
      <c r="L6" s="242"/>
      <c r="M6" s="242"/>
      <c r="N6" s="242"/>
      <c r="O6" s="242"/>
      <c r="P6" s="242"/>
      <c r="Q6" s="242"/>
      <c r="R6" s="242"/>
      <c r="S6" s="242"/>
      <c r="T6" s="242"/>
      <c r="U6" s="242"/>
      <c r="V6" s="242"/>
      <c r="W6" s="242"/>
      <c r="X6" s="245"/>
      <c r="Y6" s="245"/>
      <c r="Z6" s="245"/>
      <c r="AA6" s="245"/>
      <c r="AB6" s="245"/>
      <c r="AC6" s="245"/>
      <c r="AD6" s="245"/>
      <c r="AE6" s="245"/>
      <c r="AF6" s="245"/>
      <c r="AG6" s="245"/>
      <c r="AJ6"/>
      <c r="AK6"/>
      <c r="AL6"/>
      <c r="AM6"/>
      <c r="AN6"/>
      <c r="AO6"/>
    </row>
    <row r="7" spans="1:41" ht="21" customHeight="1" x14ac:dyDescent="0.45">
      <c r="A7" s="236">
        <v>2</v>
      </c>
      <c r="B7" s="236"/>
      <c r="C7" s="236"/>
      <c r="D7" s="237"/>
      <c r="E7" s="237"/>
      <c r="F7" s="238" t="str">
        <f>IF(Topic2="","",IF(ISERROR(VLOOKUP(Topic2,topic[],2,0)&amp;""),$AM$1,VLOOKUP(Topic2,topic[],2,0)))</f>
        <v/>
      </c>
      <c r="G7" s="238"/>
      <c r="H7" s="238"/>
      <c r="I7" s="238"/>
      <c r="J7" s="238"/>
      <c r="K7" s="238"/>
      <c r="L7" s="238"/>
      <c r="M7" s="238"/>
      <c r="N7" s="238"/>
      <c r="O7" s="238"/>
      <c r="P7" s="238"/>
      <c r="Q7" s="238"/>
      <c r="R7" s="238"/>
      <c r="S7" s="238"/>
      <c r="T7" s="238"/>
      <c r="U7" s="238"/>
      <c r="V7" s="238"/>
      <c r="W7" s="238"/>
      <c r="X7" s="246" t="str">
        <f>IF(Topic2="","",IF(ISERROR(VLOOKUP(Topic2,Topic!$A$3:$J$109,6,0)&amp;""),"",VLOOKUP(Topic2,Topic!$A$3:$J$109,6,0)))</f>
        <v/>
      </c>
      <c r="Y7" s="247"/>
      <c r="Z7" s="247"/>
      <c r="AA7" s="247"/>
      <c r="AB7" s="247"/>
      <c r="AC7" s="247"/>
      <c r="AD7" s="247"/>
      <c r="AE7" s="247"/>
      <c r="AF7" s="247"/>
      <c r="AG7" s="247"/>
      <c r="AJ7"/>
      <c r="AK7"/>
      <c r="AL7"/>
      <c r="AM7"/>
      <c r="AN7"/>
      <c r="AO7"/>
    </row>
    <row r="8" spans="1:41" ht="24" customHeight="1" x14ac:dyDescent="0.45">
      <c r="A8" s="236"/>
      <c r="B8" s="236"/>
      <c r="C8" s="236"/>
      <c r="D8" s="237"/>
      <c r="E8" s="237"/>
      <c r="F8" s="242" t="str">
        <f>IF(Topic2="","",IF(ISERROR(VLOOKUP(Topic2,Topic!$A$3:$J$109,3,0)&amp;""),$AM$1,VLOOKUP(Topic2,Topic!$A$3:$J$109,3,0)))</f>
        <v/>
      </c>
      <c r="G8" s="242"/>
      <c r="H8" s="242"/>
      <c r="I8" s="242"/>
      <c r="J8" s="242"/>
      <c r="K8" s="242"/>
      <c r="L8" s="242"/>
      <c r="M8" s="242"/>
      <c r="N8" s="242"/>
      <c r="O8" s="242"/>
      <c r="P8" s="242"/>
      <c r="Q8" s="242"/>
      <c r="R8" s="242"/>
      <c r="S8" s="242"/>
      <c r="T8" s="242"/>
      <c r="U8" s="242"/>
      <c r="V8" s="242"/>
      <c r="W8" s="242"/>
      <c r="X8" s="248"/>
      <c r="Y8" s="248"/>
      <c r="Z8" s="248"/>
      <c r="AA8" s="248"/>
      <c r="AB8" s="248"/>
      <c r="AC8" s="248"/>
      <c r="AD8" s="248"/>
      <c r="AE8" s="248"/>
      <c r="AF8" s="248"/>
      <c r="AG8" s="248"/>
    </row>
    <row r="9" spans="1:41" ht="24" customHeight="1" x14ac:dyDescent="0.45">
      <c r="A9" s="236"/>
      <c r="B9" s="236"/>
      <c r="C9" s="236"/>
      <c r="D9" s="237"/>
      <c r="E9" s="237"/>
      <c r="F9" s="242"/>
      <c r="G9" s="242"/>
      <c r="H9" s="242"/>
      <c r="I9" s="242"/>
      <c r="J9" s="242"/>
      <c r="K9" s="242"/>
      <c r="L9" s="242"/>
      <c r="M9" s="242"/>
      <c r="N9" s="242"/>
      <c r="O9" s="242"/>
      <c r="P9" s="242"/>
      <c r="Q9" s="242"/>
      <c r="R9" s="242"/>
      <c r="S9" s="242"/>
      <c r="T9" s="242"/>
      <c r="U9" s="242"/>
      <c r="V9" s="242"/>
      <c r="W9" s="242"/>
      <c r="X9" s="249" t="str">
        <f>IF(Topic2="","",IF(ISERROR(VLOOKUP(Topic2,Topic!$A$3:$J$109,5,0)&amp;""),"",VLOOKUP(Topic2,Topic!$A$3:$J$109,5,0)))</f>
        <v/>
      </c>
      <c r="Y9" s="250"/>
      <c r="Z9" s="250"/>
      <c r="AA9" s="250"/>
      <c r="AB9" s="250"/>
      <c r="AC9" s="250"/>
      <c r="AD9" s="250"/>
      <c r="AE9" s="250"/>
      <c r="AF9" s="250"/>
      <c r="AG9" s="250"/>
      <c r="AL9"/>
      <c r="AM9"/>
    </row>
    <row r="10" spans="1:41" ht="24" customHeight="1" x14ac:dyDescent="0.45">
      <c r="A10" s="236"/>
      <c r="B10" s="236"/>
      <c r="C10" s="236"/>
      <c r="D10" s="237"/>
      <c r="E10" s="237"/>
      <c r="F10" s="242"/>
      <c r="G10" s="242"/>
      <c r="H10" s="242"/>
      <c r="I10" s="242"/>
      <c r="J10" s="242"/>
      <c r="K10" s="242"/>
      <c r="L10" s="242"/>
      <c r="M10" s="242"/>
      <c r="N10" s="242"/>
      <c r="O10" s="242"/>
      <c r="P10" s="242"/>
      <c r="Q10" s="242"/>
      <c r="R10" s="242"/>
      <c r="S10" s="242"/>
      <c r="T10" s="242"/>
      <c r="U10" s="242"/>
      <c r="V10" s="242"/>
      <c r="W10" s="242"/>
      <c r="X10" s="251"/>
      <c r="Y10" s="251"/>
      <c r="Z10" s="251"/>
      <c r="AA10" s="251"/>
      <c r="AB10" s="251"/>
      <c r="AC10" s="251"/>
      <c r="AD10" s="251"/>
      <c r="AE10" s="251"/>
      <c r="AF10" s="251"/>
      <c r="AG10" s="251"/>
      <c r="AK10" s="3" t="s">
        <v>327</v>
      </c>
      <c r="AL10" s="2" t="s">
        <v>337</v>
      </c>
      <c r="AM10" s="3" t="s">
        <v>328</v>
      </c>
    </row>
    <row r="11" spans="1:41" ht="21" customHeight="1" x14ac:dyDescent="0.45">
      <c r="A11" s="236">
        <v>3</v>
      </c>
      <c r="B11" s="236"/>
      <c r="C11" s="236"/>
      <c r="D11" s="237"/>
      <c r="E11" s="237"/>
      <c r="F11" s="238" t="str">
        <f>IF(Topic3="","",IF(ISERROR(VLOOKUP(Topic3,Topic!$A$3:$J$109,2,0)&amp;""),$AM$1,VLOOKUP(Topic3,Topic!$A$3:$J$109,2,0)))</f>
        <v/>
      </c>
      <c r="G11" s="238"/>
      <c r="H11" s="238"/>
      <c r="I11" s="238"/>
      <c r="J11" s="238"/>
      <c r="K11" s="238"/>
      <c r="L11" s="238"/>
      <c r="M11" s="238"/>
      <c r="N11" s="238"/>
      <c r="O11" s="238"/>
      <c r="P11" s="238"/>
      <c r="Q11" s="238"/>
      <c r="R11" s="238"/>
      <c r="S11" s="238"/>
      <c r="T11" s="238"/>
      <c r="U11" s="238"/>
      <c r="V11" s="238"/>
      <c r="W11" s="238"/>
      <c r="X11" s="239" t="str">
        <f>IF(Topic3="","",IF(ISERROR(VLOOKUP(Topic3,Topic!$A$3:$J$109,6,0)&amp;""),"",VLOOKUP(Topic3,Topic!$A$3:$J$109,6,0)))</f>
        <v/>
      </c>
      <c r="Y11" s="240"/>
      <c r="Z11" s="240"/>
      <c r="AA11" s="240"/>
      <c r="AB11" s="240"/>
      <c r="AC11" s="240"/>
      <c r="AD11" s="240"/>
      <c r="AE11" s="240"/>
      <c r="AF11" s="240"/>
      <c r="AG11" s="240"/>
      <c r="AK11" s="18" t="s">
        <v>333</v>
      </c>
      <c r="AL11" s="17">
        <f>IF(OR($E$17="",$Q$17=""),1,"")</f>
        <v>1</v>
      </c>
      <c r="AM11" s="18" t="s">
        <v>329</v>
      </c>
    </row>
    <row r="12" spans="1:41" ht="24" customHeight="1" x14ac:dyDescent="0.45">
      <c r="A12" s="236"/>
      <c r="B12" s="236"/>
      <c r="C12" s="236"/>
      <c r="D12" s="237"/>
      <c r="E12" s="237"/>
      <c r="F12" s="242" t="str">
        <f>IF(Topic3="","",IF(ISERROR(VLOOKUP(Topic3,Topic!$A$3:$J$109,3,0)&amp;""),$AM$1,VLOOKUP(Topic3,Topic!$A$3:$J$109,3,0)))</f>
        <v/>
      </c>
      <c r="G12" s="242"/>
      <c r="H12" s="242"/>
      <c r="I12" s="242"/>
      <c r="J12" s="242"/>
      <c r="K12" s="242"/>
      <c r="L12" s="242"/>
      <c r="M12" s="242"/>
      <c r="N12" s="242"/>
      <c r="O12" s="242"/>
      <c r="P12" s="242"/>
      <c r="Q12" s="242"/>
      <c r="R12" s="242"/>
      <c r="S12" s="242"/>
      <c r="T12" s="242"/>
      <c r="U12" s="242"/>
      <c r="V12" s="242"/>
      <c r="W12" s="242"/>
      <c r="X12" s="241"/>
      <c r="Y12" s="241"/>
      <c r="Z12" s="241"/>
      <c r="AA12" s="241"/>
      <c r="AB12" s="241"/>
      <c r="AC12" s="241"/>
      <c r="AD12" s="241"/>
      <c r="AE12" s="241"/>
      <c r="AF12" s="241"/>
      <c r="AG12" s="241"/>
      <c r="AK12" s="18" t="s">
        <v>336</v>
      </c>
      <c r="AL12" s="17" t="str">
        <f>IF(ISERROR(Duration),1,IF(AND($E$17&lt;&gt;"",$Q$17&lt;&gt;"",N(Duration)&lt;0),1,""))</f>
        <v/>
      </c>
      <c r="AM12" s="18" t="s">
        <v>330</v>
      </c>
    </row>
    <row r="13" spans="1:41" ht="24" customHeight="1" x14ac:dyDescent="0.45">
      <c r="A13" s="236"/>
      <c r="B13" s="236"/>
      <c r="C13" s="236"/>
      <c r="D13" s="237"/>
      <c r="E13" s="237"/>
      <c r="F13" s="242"/>
      <c r="G13" s="242"/>
      <c r="H13" s="242"/>
      <c r="I13" s="242"/>
      <c r="J13" s="242"/>
      <c r="K13" s="242"/>
      <c r="L13" s="242"/>
      <c r="M13" s="242"/>
      <c r="N13" s="242"/>
      <c r="O13" s="242"/>
      <c r="P13" s="242"/>
      <c r="Q13" s="242"/>
      <c r="R13" s="242"/>
      <c r="S13" s="242"/>
      <c r="T13" s="242"/>
      <c r="U13" s="242"/>
      <c r="V13" s="242"/>
      <c r="W13" s="242"/>
      <c r="X13" s="243" t="str">
        <f>IF(Topic3="","",IF(ISERROR(VLOOKUP(Topic3,Topic!$A$3:$J$109,5,0)&amp;""),"",VLOOKUP(Topic3,Topic!$A$3:$J$109,5,0)))</f>
        <v/>
      </c>
      <c r="Y13" s="244"/>
      <c r="Z13" s="244"/>
      <c r="AA13" s="244"/>
      <c r="AB13" s="244"/>
      <c r="AC13" s="244"/>
      <c r="AD13" s="244"/>
      <c r="AE13" s="244"/>
      <c r="AF13" s="244"/>
      <c r="AG13" s="244"/>
      <c r="AK13" s="18" t="s">
        <v>334</v>
      </c>
      <c r="AL13" s="17" t="str">
        <f>IF(ISERROR(Duration),"",IF(N($AB$17)&gt;180,1,""))</f>
        <v/>
      </c>
      <c r="AM13" s="18" t="s">
        <v>331</v>
      </c>
    </row>
    <row r="14" spans="1:41" ht="24" customHeight="1" x14ac:dyDescent="0.45">
      <c r="A14" s="236"/>
      <c r="B14" s="236"/>
      <c r="C14" s="236"/>
      <c r="D14" s="237"/>
      <c r="E14" s="237"/>
      <c r="F14" s="242"/>
      <c r="G14" s="242"/>
      <c r="H14" s="242"/>
      <c r="I14" s="242"/>
      <c r="J14" s="242"/>
      <c r="K14" s="242"/>
      <c r="L14" s="242"/>
      <c r="M14" s="242"/>
      <c r="N14" s="242"/>
      <c r="O14" s="242"/>
      <c r="P14" s="242"/>
      <c r="Q14" s="242"/>
      <c r="R14" s="242"/>
      <c r="S14" s="242"/>
      <c r="T14" s="242"/>
      <c r="U14" s="242"/>
      <c r="V14" s="242"/>
      <c r="W14" s="242"/>
      <c r="X14" s="245"/>
      <c r="Y14" s="245"/>
      <c r="Z14" s="245"/>
      <c r="AA14" s="245"/>
      <c r="AB14" s="245"/>
      <c r="AC14" s="245"/>
      <c r="AD14" s="245"/>
      <c r="AE14" s="245"/>
      <c r="AF14" s="245"/>
      <c r="AG14" s="245"/>
      <c r="AK14" s="17" t="s">
        <v>335</v>
      </c>
      <c r="AL14" s="17" t="str">
        <f>IF(ISERROR(Duration),"",IF(AND(N($AB$17)&lt;60,N($AB$17)&gt;=1),1,""))</f>
        <v/>
      </c>
      <c r="AM14" s="17" t="s">
        <v>332</v>
      </c>
    </row>
    <row r="15" spans="1:41" ht="14.1" customHeight="1" x14ac:dyDescent="0.45">
      <c r="A15" s="225" t="s">
        <v>304</v>
      </c>
      <c r="B15" s="225"/>
      <c r="C15" s="225"/>
      <c r="D15" s="225"/>
      <c r="E15" s="226"/>
      <c r="F15" s="227" t="str">
        <f>IF($AL$11=1,blank,IF($AL$12=1,error,IF($AL$13=1,over,IF($AL$14=1,less,""))))</f>
        <v>Error: Please do not leave [From] and/or [To] blank.</v>
      </c>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41" ht="12.9" customHeight="1" x14ac:dyDescent="0.45">
      <c r="A16" s="229" t="s">
        <v>338</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J16"/>
      <c r="AK16"/>
      <c r="AL16"/>
      <c r="AM16"/>
    </row>
    <row r="17" spans="1:39" ht="18" customHeight="1" x14ac:dyDescent="0.45">
      <c r="A17" s="230" t="s">
        <v>305</v>
      </c>
      <c r="B17" s="230"/>
      <c r="C17" s="230"/>
      <c r="D17" s="230"/>
      <c r="E17" s="232"/>
      <c r="F17" s="232"/>
      <c r="G17" s="232"/>
      <c r="H17" s="232"/>
      <c r="I17" s="232"/>
      <c r="J17" s="232"/>
      <c r="K17" s="232"/>
      <c r="L17" s="232"/>
      <c r="M17" s="230" t="s">
        <v>306</v>
      </c>
      <c r="N17" s="230"/>
      <c r="O17" s="230"/>
      <c r="P17" s="230"/>
      <c r="Q17" s="232"/>
      <c r="R17" s="232"/>
      <c r="S17" s="232"/>
      <c r="T17" s="232"/>
      <c r="U17" s="232"/>
      <c r="V17" s="232"/>
      <c r="W17" s="232"/>
      <c r="X17" s="232"/>
      <c r="Y17" s="230" t="s">
        <v>307</v>
      </c>
      <c r="Z17" s="230"/>
      <c r="AA17" s="230"/>
      <c r="AB17" s="233" t="str">
        <f>(IF(OR($E$17="",$Q$17=""),"",N($Q$17-$E$17+1)))</f>
        <v/>
      </c>
      <c r="AC17" s="233"/>
      <c r="AD17" s="233"/>
      <c r="AE17" s="233"/>
      <c r="AF17" s="233"/>
      <c r="AG17" s="233"/>
      <c r="AJ17"/>
      <c r="AK17"/>
      <c r="AL17"/>
      <c r="AM17"/>
    </row>
    <row r="18" spans="1:39" ht="15" customHeight="1" x14ac:dyDescent="0.45">
      <c r="A18" s="231"/>
      <c r="B18" s="231"/>
      <c r="C18" s="231"/>
      <c r="D18" s="231"/>
      <c r="E18" s="235" t="s">
        <v>9</v>
      </c>
      <c r="F18" s="235"/>
      <c r="G18" s="235"/>
      <c r="H18" s="235"/>
      <c r="I18" s="235"/>
      <c r="J18" s="235"/>
      <c r="K18" s="235"/>
      <c r="L18" s="235"/>
      <c r="M18" s="231"/>
      <c r="N18" s="231"/>
      <c r="O18" s="231"/>
      <c r="P18" s="231"/>
      <c r="Q18" s="235" t="s">
        <v>9</v>
      </c>
      <c r="R18" s="235"/>
      <c r="S18" s="235"/>
      <c r="T18" s="235"/>
      <c r="U18" s="235"/>
      <c r="V18" s="235"/>
      <c r="W18" s="235"/>
      <c r="X18" s="235"/>
      <c r="Y18" s="231"/>
      <c r="Z18" s="231"/>
      <c r="AA18" s="231"/>
      <c r="AB18" s="234"/>
      <c r="AC18" s="234"/>
      <c r="AD18" s="234"/>
      <c r="AE18" s="234"/>
      <c r="AF18" s="234"/>
      <c r="AG18" s="234"/>
    </row>
    <row r="19" spans="1:39" ht="12.9" customHeight="1" x14ac:dyDescent="0.45">
      <c r="A19" s="222" t="s">
        <v>308</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row>
    <row r="20" spans="1:39" ht="18.75" customHeight="1" x14ac:dyDescent="0.45">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9" ht="18.75" customHeight="1" x14ac:dyDescent="0.4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row>
    <row r="22" spans="1:39" ht="18.75" customHeight="1" x14ac:dyDescent="0.45">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row>
    <row r="23" spans="1:39" ht="18.75" customHeight="1" x14ac:dyDescent="0.45">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row>
    <row r="24" spans="1:39" ht="18.75" customHeight="1" x14ac:dyDescent="0.45">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row>
    <row r="25" spans="1:39" ht="18.75" customHeight="1" x14ac:dyDescent="0.45">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row>
    <row r="26" spans="1:39" ht="18.75" customHeight="1" x14ac:dyDescent="0.45">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row>
    <row r="27" spans="1:39" ht="18.75" customHeight="1" x14ac:dyDescent="0.45">
      <c r="A27" s="224"/>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row>
    <row r="28" spans="1:39" ht="18.75" customHeight="1" x14ac:dyDescent="0.45">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row>
    <row r="29" spans="1:39" ht="18.75" customHeight="1" x14ac:dyDescent="0.45">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row>
    <row r="30" spans="1:39" ht="18.75" customHeight="1" x14ac:dyDescent="0.45">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row>
    <row r="31" spans="1:39" ht="18.75" customHeight="1" x14ac:dyDescent="0.4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row>
    <row r="32" spans="1:39" ht="18.75" customHeight="1" x14ac:dyDescent="0.45">
      <c r="A32" s="224"/>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row>
    <row r="33" spans="1:33" ht="18.75" customHeight="1" x14ac:dyDescent="0.4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row>
    <row r="34" spans="1:33" ht="18.75" customHeight="1" x14ac:dyDescent="0.4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row>
    <row r="35" spans="1:33" ht="18.75" customHeight="1" x14ac:dyDescent="0.4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row>
    <row r="36" spans="1:33" ht="18.75" customHeight="1" x14ac:dyDescent="0.4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row>
    <row r="37" spans="1:33" ht="18.75" customHeight="1" x14ac:dyDescent="0.4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row>
    <row r="38" spans="1:33" ht="18.75" customHeight="1" x14ac:dyDescent="0.4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row>
    <row r="39" spans="1:33" ht="18.75" customHeight="1" x14ac:dyDescent="0.4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row>
    <row r="40" spans="1:33" ht="18.75" customHeight="1" x14ac:dyDescent="0.45"/>
    <row r="41" spans="1:33" ht="18.75" customHeight="1" x14ac:dyDescent="0.45"/>
    <row r="42" spans="1:33" ht="18.75" customHeight="1" x14ac:dyDescent="0.45"/>
    <row r="43" spans="1:33" ht="18.75" customHeight="1" x14ac:dyDescent="0.45"/>
  </sheetData>
  <sheetProtection sheet="1" formatRows="0" insertRows="0" deleteRows="0"/>
  <mergeCells count="36">
    <mergeCell ref="A1:AG1"/>
    <mergeCell ref="A2:C2"/>
    <mergeCell ref="D2:E2"/>
    <mergeCell ref="F2:W2"/>
    <mergeCell ref="X2:AG2"/>
    <mergeCell ref="A3:C6"/>
    <mergeCell ref="D3:E6"/>
    <mergeCell ref="F3:W3"/>
    <mergeCell ref="X3:AG4"/>
    <mergeCell ref="F4:W6"/>
    <mergeCell ref="X5:AG6"/>
    <mergeCell ref="A7:C10"/>
    <mergeCell ref="D7:E10"/>
    <mergeCell ref="F7:W7"/>
    <mergeCell ref="X7:AG8"/>
    <mergeCell ref="F8:W10"/>
    <mergeCell ref="X9:AG10"/>
    <mergeCell ref="A11:C14"/>
    <mergeCell ref="D11:E14"/>
    <mergeCell ref="F11:W11"/>
    <mergeCell ref="X11:AG12"/>
    <mergeCell ref="F12:W14"/>
    <mergeCell ref="X13:AG14"/>
    <mergeCell ref="A19:AG19"/>
    <mergeCell ref="A20:AG39"/>
    <mergeCell ref="A15:E15"/>
    <mergeCell ref="F15:AG15"/>
    <mergeCell ref="A16:AG16"/>
    <mergeCell ref="A17:D18"/>
    <mergeCell ref="E17:L17"/>
    <mergeCell ref="M17:P18"/>
    <mergeCell ref="Q17:X17"/>
    <mergeCell ref="Y17:AA18"/>
    <mergeCell ref="AB17:AG18"/>
    <mergeCell ref="E18:L18"/>
    <mergeCell ref="Q18:X18"/>
  </mergeCells>
  <phoneticPr fontId="4"/>
  <conditionalFormatting sqref="F3:W6">
    <cfRule type="expression" dxfId="4" priority="4" stopIfTrue="1">
      <formula>$F$3:$W$6=$AM$1</formula>
    </cfRule>
  </conditionalFormatting>
  <conditionalFormatting sqref="F7:W10">
    <cfRule type="expression" dxfId="3" priority="3" stopIfTrue="1">
      <formula>$F$7:$W$10=$AM$1</formula>
    </cfRule>
  </conditionalFormatting>
  <conditionalFormatting sqref="F11:W14">
    <cfRule type="expression" dxfId="2" priority="2" stopIfTrue="1">
      <formula>$F$11:$W$14=$AM$1</formula>
    </cfRule>
  </conditionalFormatting>
  <conditionalFormatting sqref="F15:AG15">
    <cfRule type="expression" dxfId="1" priority="1" stopIfTrue="1">
      <formula>ISTEXT($F$15)</formula>
    </cfRule>
  </conditionalFormatting>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
  <sheetViews>
    <sheetView workbookViewId="0">
      <selection activeCell="A5" sqref="A5"/>
    </sheetView>
  </sheetViews>
  <sheetFormatPr defaultRowHeight="18" x14ac:dyDescent="0.45"/>
  <cols>
    <col min="1" max="2" width="0.8984375" customWidth="1"/>
    <col min="7" max="7" width="9.3984375" bestFit="1" customWidth="1"/>
    <col min="8" max="8" width="10.19921875" bestFit="1" customWidth="1"/>
    <col min="9" max="9" width="7.19921875" customWidth="1"/>
    <col min="10" max="10" width="7.5" customWidth="1"/>
    <col min="12" max="12" width="7.3984375" customWidth="1"/>
    <col min="13" max="13" width="6.5" customWidth="1"/>
    <col min="21" max="21" width="9.09765625" bestFit="1" customWidth="1"/>
    <col min="22" max="22" width="10.3984375" customWidth="1"/>
    <col min="25" max="25" width="12.5" customWidth="1"/>
    <col min="26" max="26" width="11.19921875" customWidth="1"/>
    <col min="27" max="27" width="10.69921875" customWidth="1"/>
    <col min="28" max="30" width="11" customWidth="1"/>
  </cols>
  <sheetData>
    <row r="2" spans="1:67" s="19" customFormat="1" ht="63" customHeight="1" x14ac:dyDescent="0.45">
      <c r="A2" s="21" t="s">
        <v>339</v>
      </c>
      <c r="B2" s="21" t="s">
        <v>340</v>
      </c>
      <c r="C2" s="22" t="s">
        <v>341</v>
      </c>
      <c r="D2" s="22" t="s">
        <v>342</v>
      </c>
      <c r="E2" s="22" t="s">
        <v>343</v>
      </c>
      <c r="F2" s="22" t="s">
        <v>7</v>
      </c>
      <c r="G2" s="22" t="s">
        <v>8</v>
      </c>
      <c r="H2" s="23" t="s">
        <v>344</v>
      </c>
      <c r="I2" s="23" t="s">
        <v>345</v>
      </c>
      <c r="J2" s="24" t="s">
        <v>359</v>
      </c>
      <c r="K2" s="24" t="s">
        <v>360</v>
      </c>
      <c r="L2" s="24" t="s">
        <v>361</v>
      </c>
      <c r="M2" s="24" t="s">
        <v>346</v>
      </c>
      <c r="N2" s="22" t="s">
        <v>0</v>
      </c>
      <c r="O2" s="24" t="s">
        <v>362</v>
      </c>
      <c r="P2" s="24" t="s">
        <v>363</v>
      </c>
      <c r="Q2" s="22" t="s">
        <v>347</v>
      </c>
      <c r="R2" s="22" t="s">
        <v>348</v>
      </c>
      <c r="S2" s="22" t="s">
        <v>349</v>
      </c>
      <c r="T2" s="22" t="s">
        <v>350</v>
      </c>
      <c r="U2" s="22" t="s">
        <v>364</v>
      </c>
      <c r="V2" s="22" t="s">
        <v>351</v>
      </c>
      <c r="W2" s="22" t="s">
        <v>352</v>
      </c>
      <c r="X2" s="22" t="s">
        <v>353</v>
      </c>
      <c r="Y2" s="25" t="s">
        <v>354</v>
      </c>
      <c r="Z2" s="25" t="s">
        <v>355</v>
      </c>
      <c r="AA2" s="25" t="s">
        <v>356</v>
      </c>
      <c r="AB2" s="25" t="s">
        <v>357</v>
      </c>
      <c r="AC2" s="23" t="s">
        <v>386</v>
      </c>
      <c r="AD2" s="23" t="s">
        <v>387</v>
      </c>
      <c r="AE2" s="23" t="s">
        <v>358</v>
      </c>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45">
      <c r="D3">
        <v>2</v>
      </c>
      <c r="E3" t="str">
        <f>($F$3&amp;", "&amp;$G$3)</f>
        <v>0, 0</v>
      </c>
      <c r="F3">
        <f>app_family</f>
        <v>0</v>
      </c>
      <c r="G3">
        <f>app_first</f>
        <v>0</v>
      </c>
      <c r="H3" s="20">
        <f>app_birth</f>
        <v>0</v>
      </c>
      <c r="I3" t="str">
        <f>app_status</f>
        <v>choose from drop-down</v>
      </c>
      <c r="N3" t="str">
        <f>app_inst</f>
        <v>Choose from drop-down</v>
      </c>
      <c r="Q3" t="str">
        <f>app_gender</f>
        <v>drop-down</v>
      </c>
      <c r="R3" t="str">
        <f>app_nationality</f>
        <v>choose from drop-down</v>
      </c>
      <c r="S3">
        <f>email</f>
        <v>0</v>
      </c>
      <c r="T3">
        <v>1</v>
      </c>
      <c r="U3">
        <f>Topic1</f>
        <v>0</v>
      </c>
      <c r="V3" t="e">
        <f>VLOOKUP($U3,Topic!$A$3:$J$109,5,0)</f>
        <v>#N/A</v>
      </c>
      <c r="W3" t="e">
        <f>VLOOKUP($U3,Topic!$A$3:$J$109,2,0)</f>
        <v>#N/A</v>
      </c>
      <c r="X3" t="e">
        <f>VLOOKUP($U3,Topic!$A$3:$J$109,3,0)</f>
        <v>#N/A</v>
      </c>
      <c r="Y3" t="e">
        <f>VLOOKUP($U3,Topic!$A$3:$J$109,8,0)</f>
        <v>#N/A</v>
      </c>
      <c r="AC3" s="20">
        <f>from</f>
        <v>0</v>
      </c>
      <c r="AD3" s="20">
        <f>to</f>
        <v>0</v>
      </c>
      <c r="AE3" t="str">
        <f>Duration</f>
        <v/>
      </c>
    </row>
    <row r="4" spans="1:67" x14ac:dyDescent="0.45">
      <c r="D4">
        <v>2</v>
      </c>
      <c r="E4" t="str">
        <f>($F$3&amp;", "&amp;$G$3)</f>
        <v>0, 0</v>
      </c>
      <c r="F4">
        <f>app_family</f>
        <v>0</v>
      </c>
      <c r="G4">
        <f>app_first</f>
        <v>0</v>
      </c>
      <c r="H4" s="20">
        <f>app_birth</f>
        <v>0</v>
      </c>
      <c r="I4" t="str">
        <f>app_status</f>
        <v>choose from drop-down</v>
      </c>
      <c r="N4" t="str">
        <f>app_inst</f>
        <v>Choose from drop-down</v>
      </c>
      <c r="Q4" t="str">
        <f>app_gender</f>
        <v>drop-down</v>
      </c>
      <c r="R4" t="str">
        <f>app_nationality</f>
        <v>choose from drop-down</v>
      </c>
      <c r="S4">
        <f>email</f>
        <v>0</v>
      </c>
      <c r="T4">
        <v>2</v>
      </c>
      <c r="U4">
        <f>Topic2</f>
        <v>0</v>
      </c>
      <c r="V4" t="e">
        <f>VLOOKUP($U4,Topic!$A$3:$J$109,5,0)</f>
        <v>#N/A</v>
      </c>
      <c r="W4" t="e">
        <f>VLOOKUP($U4,Topic!$A$3:$J$109,2,0)</f>
        <v>#N/A</v>
      </c>
      <c r="X4" t="e">
        <f>VLOOKUP($U4,Topic!$A$3:$J$109,3,0)</f>
        <v>#N/A</v>
      </c>
      <c r="Y4" t="e">
        <f>VLOOKUP($U4,Topic!$A$3:$J$109,8,0)</f>
        <v>#N/A</v>
      </c>
      <c r="AC4" s="20">
        <f>from</f>
        <v>0</v>
      </c>
      <c r="AD4" s="20">
        <f>to</f>
        <v>0</v>
      </c>
      <c r="AE4" t="str">
        <f>Duration</f>
        <v/>
      </c>
    </row>
    <row r="5" spans="1:67" x14ac:dyDescent="0.45">
      <c r="D5">
        <v>2</v>
      </c>
      <c r="E5" t="str">
        <f>($F$3&amp;", "&amp;$G$3)</f>
        <v>0, 0</v>
      </c>
      <c r="F5">
        <f>app_family</f>
        <v>0</v>
      </c>
      <c r="G5">
        <f>app_first</f>
        <v>0</v>
      </c>
      <c r="H5" s="20">
        <f>app_birth</f>
        <v>0</v>
      </c>
      <c r="I5" t="str">
        <f>app_status</f>
        <v>choose from drop-down</v>
      </c>
      <c r="N5" t="str">
        <f>app_inst</f>
        <v>Choose from drop-down</v>
      </c>
      <c r="Q5" t="str">
        <f>app_gender</f>
        <v>drop-down</v>
      </c>
      <c r="R5" t="str">
        <f>app_nationality</f>
        <v>choose from drop-down</v>
      </c>
      <c r="S5">
        <f>email</f>
        <v>0</v>
      </c>
      <c r="T5">
        <v>3</v>
      </c>
      <c r="U5">
        <f>Topic3</f>
        <v>0</v>
      </c>
      <c r="V5" t="e">
        <f>VLOOKUP($U5,Topic!$A$3:$J$109,5,0)</f>
        <v>#N/A</v>
      </c>
      <c r="W5" t="e">
        <f>VLOOKUP($U5,Topic!$A$3:$J$109,2,0)</f>
        <v>#N/A</v>
      </c>
      <c r="X5" t="e">
        <f>VLOOKUP($U5,Topic!$A$3:$J$109,3,0)</f>
        <v>#N/A</v>
      </c>
      <c r="Y5" t="e">
        <f>VLOOKUP($U5,Topic!$A$3:$J$109,8,0)</f>
        <v>#N/A</v>
      </c>
      <c r="AC5" s="20">
        <f>from</f>
        <v>0</v>
      </c>
      <c r="AD5" s="20">
        <f>to</f>
        <v>0</v>
      </c>
      <c r="AE5" t="str">
        <f>Duration</f>
        <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25" zoomScaleNormal="100" workbookViewId="0">
      <selection activeCell="C33" sqref="C33"/>
    </sheetView>
  </sheetViews>
  <sheetFormatPr defaultRowHeight="18" x14ac:dyDescent="0.45"/>
  <sheetData>
    <row r="1" spans="1:18" x14ac:dyDescent="0.45">
      <c r="A1" t="s">
        <v>388</v>
      </c>
      <c r="B1" t="s">
        <v>389</v>
      </c>
    </row>
    <row r="2" spans="1:18" x14ac:dyDescent="0.45">
      <c r="A2" t="s">
        <v>380</v>
      </c>
    </row>
    <row r="3" spans="1:18" ht="30" customHeight="1" x14ac:dyDescent="0.45">
      <c r="A3" s="38" t="s">
        <v>390</v>
      </c>
      <c r="B3" s="4" t="s">
        <v>438</v>
      </c>
      <c r="C3" s="5" t="s">
        <v>439</v>
      </c>
      <c r="D3" s="5" t="s">
        <v>269</v>
      </c>
      <c r="E3" s="5" t="s">
        <v>440</v>
      </c>
      <c r="F3" s="5" t="s">
        <v>270</v>
      </c>
      <c r="G3" s="5" t="s">
        <v>271</v>
      </c>
      <c r="H3" s="5" t="s">
        <v>272</v>
      </c>
      <c r="I3" s="6" t="s">
        <v>379</v>
      </c>
      <c r="J3" s="6" t="s">
        <v>379</v>
      </c>
      <c r="K3" s="6" t="s">
        <v>379</v>
      </c>
      <c r="L3" s="6" t="s">
        <v>379</v>
      </c>
      <c r="M3" s="6" t="s">
        <v>379</v>
      </c>
      <c r="N3" s="6" t="s">
        <v>379</v>
      </c>
      <c r="O3" s="6" t="s">
        <v>379</v>
      </c>
      <c r="P3" s="6" t="s">
        <v>379</v>
      </c>
      <c r="Q3" s="6" t="s">
        <v>379</v>
      </c>
    </row>
    <row r="4" spans="1:18" ht="30" customHeight="1" x14ac:dyDescent="0.45">
      <c r="A4" s="39" t="s">
        <v>39</v>
      </c>
      <c r="B4" s="5" t="s">
        <v>391</v>
      </c>
      <c r="C4" s="6" t="s">
        <v>379</v>
      </c>
      <c r="D4" s="6" t="s">
        <v>379</v>
      </c>
      <c r="E4" s="6" t="s">
        <v>379</v>
      </c>
      <c r="F4" s="6" t="s">
        <v>379</v>
      </c>
      <c r="G4" s="6" t="s">
        <v>379</v>
      </c>
      <c r="H4" s="6" t="s">
        <v>379</v>
      </c>
      <c r="I4" s="6" t="s">
        <v>379</v>
      </c>
      <c r="J4" s="6" t="s">
        <v>379</v>
      </c>
      <c r="K4" s="6" t="s">
        <v>379</v>
      </c>
      <c r="L4" s="6" t="s">
        <v>379</v>
      </c>
      <c r="M4" s="6" t="s">
        <v>379</v>
      </c>
      <c r="N4" s="6" t="s">
        <v>379</v>
      </c>
      <c r="O4" s="6" t="s">
        <v>379</v>
      </c>
      <c r="P4" s="6" t="s">
        <v>379</v>
      </c>
      <c r="Q4" s="6" t="s">
        <v>379</v>
      </c>
    </row>
    <row r="5" spans="1:18" ht="30" customHeight="1" x14ac:dyDescent="0.45">
      <c r="A5" s="39" t="s">
        <v>42</v>
      </c>
      <c r="B5" s="5" t="s">
        <v>441</v>
      </c>
      <c r="C5" s="7" t="s">
        <v>443</v>
      </c>
      <c r="D5" s="5" t="s">
        <v>444</v>
      </c>
      <c r="E5" s="5" t="s">
        <v>445</v>
      </c>
      <c r="F5" s="6" t="s">
        <v>379</v>
      </c>
      <c r="G5" s="6" t="s">
        <v>379</v>
      </c>
      <c r="H5" s="6" t="s">
        <v>379</v>
      </c>
      <c r="I5" s="6" t="s">
        <v>379</v>
      </c>
      <c r="J5" s="6" t="s">
        <v>379</v>
      </c>
      <c r="K5" s="6" t="s">
        <v>379</v>
      </c>
      <c r="L5" s="6" t="s">
        <v>379</v>
      </c>
      <c r="M5" s="6" t="s">
        <v>379</v>
      </c>
      <c r="N5" s="6" t="s">
        <v>379</v>
      </c>
      <c r="O5" s="6" t="s">
        <v>379</v>
      </c>
      <c r="P5" s="6" t="s">
        <v>379</v>
      </c>
      <c r="Q5" s="6" t="s">
        <v>379</v>
      </c>
    </row>
    <row r="6" spans="1:18" ht="30" customHeight="1" x14ac:dyDescent="0.45">
      <c r="A6" s="39" t="s">
        <v>43</v>
      </c>
      <c r="B6" s="5" t="s">
        <v>442</v>
      </c>
      <c r="C6" s="6" t="s">
        <v>379</v>
      </c>
      <c r="D6" s="6" t="s">
        <v>379</v>
      </c>
      <c r="E6" s="6" t="s">
        <v>379</v>
      </c>
      <c r="F6" s="6" t="s">
        <v>379</v>
      </c>
      <c r="G6" s="6" t="s">
        <v>379</v>
      </c>
      <c r="H6" s="6" t="s">
        <v>379</v>
      </c>
      <c r="I6" s="6" t="s">
        <v>379</v>
      </c>
      <c r="J6" s="6" t="s">
        <v>379</v>
      </c>
      <c r="K6" s="6" t="s">
        <v>379</v>
      </c>
      <c r="L6" s="6" t="s">
        <v>379</v>
      </c>
      <c r="M6" s="6" t="s">
        <v>379</v>
      </c>
      <c r="N6" s="6" t="s">
        <v>379</v>
      </c>
      <c r="O6" s="6" t="s">
        <v>379</v>
      </c>
      <c r="P6" s="6" t="s">
        <v>379</v>
      </c>
      <c r="Q6" s="6" t="s">
        <v>379</v>
      </c>
    </row>
    <row r="7" spans="1:18" ht="30" customHeight="1" x14ac:dyDescent="0.45">
      <c r="A7" s="39" t="s">
        <v>482</v>
      </c>
      <c r="B7" s="5" t="s">
        <v>483</v>
      </c>
      <c r="C7" s="6" t="s">
        <v>379</v>
      </c>
      <c r="D7" s="6" t="s">
        <v>379</v>
      </c>
      <c r="E7" s="6" t="s">
        <v>379</v>
      </c>
      <c r="F7" s="6" t="s">
        <v>379</v>
      </c>
      <c r="G7" s="6" t="s">
        <v>379</v>
      </c>
      <c r="H7" s="6" t="s">
        <v>379</v>
      </c>
      <c r="I7" s="6" t="s">
        <v>379</v>
      </c>
      <c r="J7" s="6" t="s">
        <v>379</v>
      </c>
      <c r="K7" s="6" t="s">
        <v>379</v>
      </c>
      <c r="L7" s="6" t="s">
        <v>379</v>
      </c>
      <c r="M7" s="6" t="s">
        <v>379</v>
      </c>
      <c r="N7" s="6" t="s">
        <v>379</v>
      </c>
      <c r="O7" s="6" t="s">
        <v>379</v>
      </c>
      <c r="P7" s="6" t="s">
        <v>379</v>
      </c>
      <c r="Q7" s="6" t="s">
        <v>379</v>
      </c>
    </row>
    <row r="8" spans="1:18" ht="30" customHeight="1" x14ac:dyDescent="0.45">
      <c r="A8" s="40" t="s">
        <v>58</v>
      </c>
      <c r="B8" s="5" t="s">
        <v>446</v>
      </c>
      <c r="C8" s="6" t="s">
        <v>379</v>
      </c>
      <c r="D8" s="6" t="s">
        <v>379</v>
      </c>
      <c r="E8" s="6" t="s">
        <v>379</v>
      </c>
      <c r="F8" s="6" t="s">
        <v>379</v>
      </c>
      <c r="G8" s="6" t="s">
        <v>379</v>
      </c>
      <c r="H8" s="6" t="s">
        <v>379</v>
      </c>
      <c r="I8" s="6" t="s">
        <v>379</v>
      </c>
      <c r="J8" s="6" t="s">
        <v>379</v>
      </c>
      <c r="K8" s="6" t="s">
        <v>379</v>
      </c>
      <c r="L8" s="6" t="s">
        <v>379</v>
      </c>
      <c r="M8" s="6" t="s">
        <v>379</v>
      </c>
      <c r="N8" s="6" t="s">
        <v>379</v>
      </c>
      <c r="O8" s="6" t="s">
        <v>379</v>
      </c>
      <c r="P8" s="6" t="s">
        <v>379</v>
      </c>
      <c r="Q8" s="6" t="s">
        <v>379</v>
      </c>
    </row>
    <row r="9" spans="1:18" ht="30" customHeight="1" x14ac:dyDescent="0.45">
      <c r="A9" s="39" t="s">
        <v>67</v>
      </c>
      <c r="B9" s="5" t="s">
        <v>447</v>
      </c>
      <c r="C9" s="37" t="s">
        <v>448</v>
      </c>
      <c r="D9" s="5" t="s">
        <v>449</v>
      </c>
      <c r="E9" s="5" t="s">
        <v>450</v>
      </c>
      <c r="F9" s="5" t="s">
        <v>451</v>
      </c>
      <c r="G9" s="4" t="s">
        <v>452</v>
      </c>
      <c r="H9" s="6" t="s">
        <v>379</v>
      </c>
      <c r="I9" s="6" t="s">
        <v>379</v>
      </c>
      <c r="J9" s="6" t="s">
        <v>379</v>
      </c>
      <c r="K9" s="6" t="s">
        <v>379</v>
      </c>
      <c r="L9" s="6" t="s">
        <v>379</v>
      </c>
      <c r="M9" s="6" t="s">
        <v>379</v>
      </c>
      <c r="N9" s="6" t="s">
        <v>379</v>
      </c>
      <c r="O9" s="6" t="s">
        <v>379</v>
      </c>
      <c r="P9" s="6" t="s">
        <v>379</v>
      </c>
      <c r="Q9" s="6" t="s">
        <v>379</v>
      </c>
    </row>
    <row r="10" spans="1:18" ht="30" customHeight="1" x14ac:dyDescent="0.45">
      <c r="A10" s="39" t="s">
        <v>73</v>
      </c>
      <c r="B10" s="5" t="s">
        <v>453</v>
      </c>
      <c r="C10" s="26" t="s">
        <v>379</v>
      </c>
      <c r="D10" s="27" t="s">
        <v>379</v>
      </c>
      <c r="E10" s="27" t="s">
        <v>379</v>
      </c>
      <c r="F10" s="27" t="s">
        <v>379</v>
      </c>
      <c r="G10" s="6" t="s">
        <v>379</v>
      </c>
      <c r="H10" s="6" t="s">
        <v>379</v>
      </c>
      <c r="I10" s="6" t="s">
        <v>379</v>
      </c>
      <c r="J10" s="6" t="s">
        <v>379</v>
      </c>
      <c r="K10" s="6" t="s">
        <v>379</v>
      </c>
      <c r="L10" s="6" t="s">
        <v>379</v>
      </c>
      <c r="M10" s="6" t="s">
        <v>379</v>
      </c>
      <c r="N10" s="6" t="s">
        <v>379</v>
      </c>
      <c r="O10" s="6" t="s">
        <v>379</v>
      </c>
      <c r="P10" s="6" t="s">
        <v>379</v>
      </c>
      <c r="Q10" s="6" t="s">
        <v>379</v>
      </c>
    </row>
    <row r="11" spans="1:18" ht="30" customHeight="1" x14ac:dyDescent="0.45">
      <c r="A11" s="39" t="s">
        <v>74</v>
      </c>
      <c r="B11" s="5" t="s">
        <v>273</v>
      </c>
      <c r="C11" s="5" t="s">
        <v>477</v>
      </c>
      <c r="D11" s="5" t="s">
        <v>478</v>
      </c>
      <c r="E11" s="5" t="s">
        <v>274</v>
      </c>
      <c r="F11" s="5" t="s">
        <v>392</v>
      </c>
      <c r="G11" s="5" t="s">
        <v>275</v>
      </c>
      <c r="H11" s="5" t="s">
        <v>276</v>
      </c>
      <c r="I11" s="6" t="s">
        <v>379</v>
      </c>
      <c r="J11" s="6" t="s">
        <v>379</v>
      </c>
      <c r="K11" s="6" t="s">
        <v>379</v>
      </c>
      <c r="L11" s="6" t="s">
        <v>379</v>
      </c>
      <c r="M11" s="6" t="s">
        <v>379</v>
      </c>
      <c r="N11" s="6" t="s">
        <v>379</v>
      </c>
      <c r="O11" s="6" t="s">
        <v>379</v>
      </c>
      <c r="P11" s="6" t="s">
        <v>379</v>
      </c>
      <c r="Q11" s="6" t="s">
        <v>379</v>
      </c>
    </row>
    <row r="12" spans="1:18" ht="30" customHeight="1" x14ac:dyDescent="0.45">
      <c r="A12" s="39" t="s">
        <v>393</v>
      </c>
      <c r="B12" s="5" t="s">
        <v>277</v>
      </c>
      <c r="C12" s="27" t="s">
        <v>379</v>
      </c>
      <c r="D12" s="6" t="s">
        <v>379</v>
      </c>
      <c r="E12" s="6" t="s">
        <v>379</v>
      </c>
      <c r="F12" s="6" t="s">
        <v>379</v>
      </c>
      <c r="G12" s="6" t="s">
        <v>379</v>
      </c>
      <c r="H12" s="6" t="s">
        <v>379</v>
      </c>
      <c r="I12" s="6" t="s">
        <v>379</v>
      </c>
      <c r="J12" s="6" t="s">
        <v>379</v>
      </c>
      <c r="K12" s="6" t="s">
        <v>379</v>
      </c>
      <c r="L12" s="6" t="s">
        <v>379</v>
      </c>
      <c r="M12" s="6" t="s">
        <v>379</v>
      </c>
      <c r="N12" s="6" t="s">
        <v>379</v>
      </c>
      <c r="O12" s="6" t="s">
        <v>379</v>
      </c>
      <c r="P12" s="6" t="s">
        <v>379</v>
      </c>
      <c r="Q12" s="6" t="s">
        <v>379</v>
      </c>
    </row>
    <row r="13" spans="1:18" ht="30" customHeight="1" x14ac:dyDescent="0.45">
      <c r="A13" s="39" t="s">
        <v>93</v>
      </c>
      <c r="B13" s="5" t="s">
        <v>278</v>
      </c>
      <c r="C13" s="6" t="s">
        <v>379</v>
      </c>
      <c r="D13" s="6" t="s">
        <v>379</v>
      </c>
      <c r="E13" s="6" t="s">
        <v>379</v>
      </c>
      <c r="F13" s="6" t="s">
        <v>379</v>
      </c>
      <c r="G13" s="6" t="s">
        <v>379</v>
      </c>
      <c r="H13" s="6" t="s">
        <v>379</v>
      </c>
      <c r="I13" s="6" t="s">
        <v>379</v>
      </c>
      <c r="J13" s="6" t="s">
        <v>379</v>
      </c>
      <c r="K13" s="6" t="s">
        <v>379</v>
      </c>
      <c r="L13" s="6" t="s">
        <v>379</v>
      </c>
      <c r="M13" s="6" t="s">
        <v>379</v>
      </c>
      <c r="N13" s="6" t="s">
        <v>379</v>
      </c>
      <c r="O13" s="6" t="s">
        <v>379</v>
      </c>
      <c r="P13" s="6" t="s">
        <v>379</v>
      </c>
      <c r="Q13" s="6" t="s">
        <v>379</v>
      </c>
    </row>
    <row r="14" spans="1:18" ht="30" customHeight="1" x14ac:dyDescent="0.45">
      <c r="A14" s="39" t="s">
        <v>103</v>
      </c>
      <c r="B14" s="5" t="s">
        <v>454</v>
      </c>
      <c r="C14" s="6" t="s">
        <v>379</v>
      </c>
      <c r="D14" s="6" t="s">
        <v>379</v>
      </c>
      <c r="E14" s="6" t="s">
        <v>379</v>
      </c>
      <c r="F14" s="6" t="s">
        <v>379</v>
      </c>
      <c r="G14" s="6" t="s">
        <v>379</v>
      </c>
      <c r="H14" s="6" t="s">
        <v>379</v>
      </c>
      <c r="I14" s="6" t="s">
        <v>379</v>
      </c>
      <c r="J14" s="6" t="s">
        <v>379</v>
      </c>
      <c r="K14" s="6" t="s">
        <v>379</v>
      </c>
      <c r="L14" s="6" t="s">
        <v>379</v>
      </c>
      <c r="M14" s="6" t="s">
        <v>379</v>
      </c>
      <c r="N14" s="6" t="s">
        <v>379</v>
      </c>
      <c r="O14" s="6" t="s">
        <v>379</v>
      </c>
      <c r="P14" s="6" t="s">
        <v>379</v>
      </c>
      <c r="Q14" s="6" t="s">
        <v>379</v>
      </c>
    </row>
    <row r="15" spans="1:18" ht="30" customHeight="1" x14ac:dyDescent="0.45">
      <c r="A15" s="39" t="s">
        <v>476</v>
      </c>
      <c r="B15" s="5" t="s">
        <v>394</v>
      </c>
      <c r="C15" s="5" t="s">
        <v>395</v>
      </c>
      <c r="D15" s="11" t="s">
        <v>396</v>
      </c>
      <c r="E15" s="5" t="s">
        <v>397</v>
      </c>
      <c r="F15" s="5" t="s">
        <v>398</v>
      </c>
      <c r="G15" s="5" t="s">
        <v>399</v>
      </c>
      <c r="H15" s="5" t="s">
        <v>400</v>
      </c>
      <c r="I15" s="5" t="s">
        <v>401</v>
      </c>
      <c r="J15" s="5" t="s">
        <v>402</v>
      </c>
      <c r="K15" s="5" t="s">
        <v>403</v>
      </c>
      <c r="L15" s="5" t="s">
        <v>455</v>
      </c>
      <c r="M15" s="5" t="s">
        <v>404</v>
      </c>
      <c r="N15" s="5" t="s">
        <v>405</v>
      </c>
      <c r="O15" s="5" t="s">
        <v>456</v>
      </c>
      <c r="P15" s="5" t="s">
        <v>406</v>
      </c>
      <c r="Q15" s="5" t="s">
        <v>407</v>
      </c>
      <c r="R15" s="27" t="s">
        <v>379</v>
      </c>
    </row>
    <row r="16" spans="1:18" ht="30" customHeight="1" x14ac:dyDescent="0.45">
      <c r="A16" s="39" t="s">
        <v>110</v>
      </c>
      <c r="B16" s="5" t="s">
        <v>279</v>
      </c>
      <c r="C16" s="5" t="s">
        <v>408</v>
      </c>
      <c r="D16" s="5" t="s">
        <v>280</v>
      </c>
      <c r="E16" s="5" t="s">
        <v>409</v>
      </c>
      <c r="F16" s="5" t="s">
        <v>410</v>
      </c>
      <c r="G16" s="5" t="s">
        <v>281</v>
      </c>
      <c r="H16" s="5" t="s">
        <v>411</v>
      </c>
      <c r="I16" s="5" t="s">
        <v>412</v>
      </c>
      <c r="J16" s="5" t="s">
        <v>413</v>
      </c>
      <c r="K16" s="5" t="s">
        <v>282</v>
      </c>
      <c r="L16" s="5" t="s">
        <v>414</v>
      </c>
      <c r="M16" s="5" t="s">
        <v>415</v>
      </c>
      <c r="N16" s="5" t="s">
        <v>416</v>
      </c>
      <c r="O16" s="27" t="s">
        <v>379</v>
      </c>
      <c r="P16" s="6" t="s">
        <v>379</v>
      </c>
      <c r="Q16" s="6" t="s">
        <v>379</v>
      </c>
    </row>
    <row r="17" spans="1:17" ht="30" customHeight="1" x14ac:dyDescent="0.45">
      <c r="A17" s="38" t="s">
        <v>127</v>
      </c>
      <c r="B17" s="7" t="s">
        <v>417</v>
      </c>
      <c r="C17" s="6" t="s">
        <v>379</v>
      </c>
      <c r="D17" s="6" t="s">
        <v>379</v>
      </c>
      <c r="F17" s="6" t="s">
        <v>379</v>
      </c>
      <c r="G17" s="6" t="s">
        <v>379</v>
      </c>
      <c r="H17" s="6" t="s">
        <v>379</v>
      </c>
      <c r="I17" s="6" t="s">
        <v>379</v>
      </c>
      <c r="J17" s="6" t="s">
        <v>379</v>
      </c>
      <c r="K17" s="6" t="s">
        <v>379</v>
      </c>
      <c r="L17" s="6" t="s">
        <v>379</v>
      </c>
      <c r="M17" s="6" t="s">
        <v>379</v>
      </c>
      <c r="N17" s="6" t="s">
        <v>379</v>
      </c>
      <c r="O17" s="6" t="s">
        <v>379</v>
      </c>
      <c r="P17" s="6" t="s">
        <v>379</v>
      </c>
      <c r="Q17" s="6" t="s">
        <v>379</v>
      </c>
    </row>
    <row r="18" spans="1:17" ht="30" customHeight="1" x14ac:dyDescent="0.45">
      <c r="A18" s="39" t="s">
        <v>131</v>
      </c>
      <c r="B18" s="28" t="s">
        <v>418</v>
      </c>
      <c r="C18" s="5" t="s">
        <v>419</v>
      </c>
      <c r="D18" s="8" t="s">
        <v>420</v>
      </c>
      <c r="E18" s="6" t="s">
        <v>379</v>
      </c>
      <c r="F18" s="6" t="s">
        <v>379</v>
      </c>
      <c r="G18" s="6" t="s">
        <v>379</v>
      </c>
      <c r="H18" s="6" t="s">
        <v>379</v>
      </c>
      <c r="I18" s="6" t="s">
        <v>379</v>
      </c>
      <c r="J18" s="6" t="s">
        <v>379</v>
      </c>
      <c r="K18" s="6" t="s">
        <v>379</v>
      </c>
      <c r="L18" s="6" t="s">
        <v>379</v>
      </c>
      <c r="M18" s="6" t="s">
        <v>379</v>
      </c>
      <c r="N18" s="6" t="s">
        <v>379</v>
      </c>
      <c r="O18" s="6" t="s">
        <v>379</v>
      </c>
      <c r="P18" s="6" t="s">
        <v>379</v>
      </c>
      <c r="Q18" s="6" t="s">
        <v>379</v>
      </c>
    </row>
    <row r="19" spans="1:17" ht="30" customHeight="1" x14ac:dyDescent="0.45">
      <c r="A19" s="39" t="s">
        <v>134</v>
      </c>
      <c r="B19" s="5" t="s">
        <v>421</v>
      </c>
      <c r="C19" s="5" t="s">
        <v>422</v>
      </c>
      <c r="D19" s="5" t="s">
        <v>423</v>
      </c>
      <c r="E19" s="4" t="s">
        <v>283</v>
      </c>
      <c r="F19" s="6" t="s">
        <v>379</v>
      </c>
      <c r="G19" s="6" t="s">
        <v>379</v>
      </c>
      <c r="H19" s="6" t="s">
        <v>379</v>
      </c>
      <c r="I19" s="6" t="s">
        <v>379</v>
      </c>
      <c r="J19" s="6" t="s">
        <v>379</v>
      </c>
      <c r="K19" s="6" t="s">
        <v>379</v>
      </c>
      <c r="L19" s="6" t="s">
        <v>379</v>
      </c>
      <c r="M19" s="6" t="s">
        <v>379</v>
      </c>
      <c r="N19" s="6" t="s">
        <v>379</v>
      </c>
      <c r="O19" s="6" t="s">
        <v>379</v>
      </c>
      <c r="P19" s="6" t="s">
        <v>379</v>
      </c>
      <c r="Q19" s="6" t="s">
        <v>379</v>
      </c>
    </row>
    <row r="20" spans="1:17" ht="30" customHeight="1" x14ac:dyDescent="0.45">
      <c r="A20" s="39" t="s">
        <v>424</v>
      </c>
      <c r="B20" s="5" t="s">
        <v>457</v>
      </c>
      <c r="C20" s="5" t="s">
        <v>284</v>
      </c>
      <c r="D20" s="6" t="s">
        <v>379</v>
      </c>
      <c r="E20" s="6" t="s">
        <v>379</v>
      </c>
      <c r="F20" s="6" t="s">
        <v>379</v>
      </c>
      <c r="G20" s="6" t="s">
        <v>379</v>
      </c>
      <c r="H20" s="6" t="s">
        <v>379</v>
      </c>
      <c r="I20" s="6" t="s">
        <v>379</v>
      </c>
      <c r="J20" s="6" t="s">
        <v>379</v>
      </c>
      <c r="K20" s="6" t="s">
        <v>379</v>
      </c>
      <c r="L20" s="6" t="s">
        <v>379</v>
      </c>
      <c r="M20" s="6" t="s">
        <v>379</v>
      </c>
      <c r="N20" s="6" t="s">
        <v>379</v>
      </c>
      <c r="O20" s="6" t="s">
        <v>379</v>
      </c>
      <c r="P20" s="6" t="s">
        <v>379</v>
      </c>
      <c r="Q20" s="6" t="s">
        <v>379</v>
      </c>
    </row>
    <row r="21" spans="1:17" ht="30" customHeight="1" x14ac:dyDescent="0.45">
      <c r="A21" s="39" t="s">
        <v>462</v>
      </c>
      <c r="B21" s="5" t="s">
        <v>463</v>
      </c>
      <c r="C21" s="6" t="s">
        <v>379</v>
      </c>
      <c r="D21" s="6" t="s">
        <v>379</v>
      </c>
      <c r="E21" s="6" t="s">
        <v>379</v>
      </c>
      <c r="F21" s="6" t="s">
        <v>379</v>
      </c>
      <c r="G21" s="6" t="s">
        <v>379</v>
      </c>
      <c r="H21" s="6" t="s">
        <v>379</v>
      </c>
      <c r="I21" s="6" t="s">
        <v>379</v>
      </c>
      <c r="J21" s="6" t="s">
        <v>379</v>
      </c>
      <c r="K21" s="6" t="s">
        <v>379</v>
      </c>
      <c r="L21" s="6" t="s">
        <v>379</v>
      </c>
      <c r="M21" s="6" t="s">
        <v>379</v>
      </c>
      <c r="N21" s="6" t="s">
        <v>379</v>
      </c>
      <c r="O21" s="6" t="s">
        <v>379</v>
      </c>
      <c r="P21" s="6" t="s">
        <v>379</v>
      </c>
      <c r="Q21" s="6" t="s">
        <v>379</v>
      </c>
    </row>
    <row r="22" spans="1:17" ht="30" customHeight="1" x14ac:dyDescent="0.45">
      <c r="A22" s="39" t="s">
        <v>200</v>
      </c>
      <c r="B22" s="5" t="s">
        <v>458</v>
      </c>
      <c r="C22" s="5" t="s">
        <v>459</v>
      </c>
      <c r="D22" s="4" t="s">
        <v>425</v>
      </c>
      <c r="E22" s="6" t="s">
        <v>379</v>
      </c>
      <c r="F22" s="6" t="s">
        <v>379</v>
      </c>
      <c r="G22" s="6" t="s">
        <v>379</v>
      </c>
      <c r="H22" s="6" t="s">
        <v>379</v>
      </c>
      <c r="I22" s="6" t="s">
        <v>379</v>
      </c>
      <c r="J22" s="6" t="s">
        <v>379</v>
      </c>
      <c r="K22" s="6" t="s">
        <v>379</v>
      </c>
      <c r="L22" s="6" t="s">
        <v>379</v>
      </c>
      <c r="M22" s="6" t="s">
        <v>379</v>
      </c>
      <c r="N22" s="6" t="s">
        <v>379</v>
      </c>
      <c r="O22" s="6" t="s">
        <v>379</v>
      </c>
      <c r="P22" s="6" t="s">
        <v>379</v>
      </c>
      <c r="Q22" s="6" t="s">
        <v>379</v>
      </c>
    </row>
    <row r="23" spans="1:17" ht="30" customHeight="1" x14ac:dyDescent="0.45">
      <c r="A23" s="38" t="s">
        <v>213</v>
      </c>
      <c r="B23" s="4" t="s">
        <v>426</v>
      </c>
      <c r="C23" s="6" t="s">
        <v>379</v>
      </c>
      <c r="D23" s="6" t="s">
        <v>379</v>
      </c>
      <c r="E23" s="6" t="s">
        <v>379</v>
      </c>
      <c r="F23" s="6" t="s">
        <v>379</v>
      </c>
      <c r="G23" s="6" t="s">
        <v>379</v>
      </c>
      <c r="H23" s="6" t="s">
        <v>379</v>
      </c>
      <c r="I23" s="6" t="s">
        <v>379</v>
      </c>
      <c r="J23" s="6" t="s">
        <v>379</v>
      </c>
      <c r="K23" s="6" t="s">
        <v>379</v>
      </c>
      <c r="L23" s="6" t="s">
        <v>379</v>
      </c>
      <c r="M23" s="6" t="s">
        <v>379</v>
      </c>
      <c r="N23" s="6" t="s">
        <v>379</v>
      </c>
      <c r="O23" s="6" t="s">
        <v>379</v>
      </c>
      <c r="P23" s="6" t="s">
        <v>379</v>
      </c>
      <c r="Q23" s="6" t="s">
        <v>379</v>
      </c>
    </row>
    <row r="24" spans="1:17" ht="30" customHeight="1" x14ac:dyDescent="0.45">
      <c r="A24" s="39" t="s">
        <v>218</v>
      </c>
      <c r="B24" s="5" t="s">
        <v>427</v>
      </c>
      <c r="C24" s="5" t="s">
        <v>285</v>
      </c>
      <c r="D24" s="6" t="s">
        <v>379</v>
      </c>
      <c r="E24" s="6" t="s">
        <v>379</v>
      </c>
      <c r="F24" s="6" t="s">
        <v>379</v>
      </c>
      <c r="G24" s="6" t="s">
        <v>379</v>
      </c>
      <c r="H24" s="6" t="s">
        <v>379</v>
      </c>
      <c r="I24" s="6" t="s">
        <v>379</v>
      </c>
      <c r="J24" s="6" t="s">
        <v>379</v>
      </c>
      <c r="K24" s="6" t="s">
        <v>379</v>
      </c>
      <c r="L24" s="6" t="s">
        <v>379</v>
      </c>
      <c r="M24" s="6" t="s">
        <v>379</v>
      </c>
      <c r="N24" s="6" t="s">
        <v>379</v>
      </c>
      <c r="O24" s="6" t="s">
        <v>379</v>
      </c>
      <c r="P24" s="6" t="s">
        <v>379</v>
      </c>
      <c r="Q24" s="6" t="s">
        <v>379</v>
      </c>
    </row>
    <row r="25" spans="1:17" ht="30" customHeight="1" x14ac:dyDescent="0.45">
      <c r="A25" s="39" t="s">
        <v>225</v>
      </c>
      <c r="B25" s="5" t="s">
        <v>428</v>
      </c>
      <c r="C25" s="5" t="s">
        <v>286</v>
      </c>
      <c r="D25" s="5" t="s">
        <v>287</v>
      </c>
      <c r="E25" s="6" t="s">
        <v>379</v>
      </c>
      <c r="F25" s="6" t="s">
        <v>379</v>
      </c>
      <c r="G25" s="6" t="s">
        <v>379</v>
      </c>
      <c r="H25" s="6" t="s">
        <v>379</v>
      </c>
      <c r="I25" s="6" t="s">
        <v>379</v>
      </c>
      <c r="J25" s="6" t="s">
        <v>379</v>
      </c>
      <c r="K25" s="6" t="s">
        <v>379</v>
      </c>
      <c r="L25" s="6" t="s">
        <v>379</v>
      </c>
      <c r="M25" s="6" t="s">
        <v>379</v>
      </c>
      <c r="N25" s="6" t="s">
        <v>379</v>
      </c>
      <c r="O25" s="6" t="s">
        <v>379</v>
      </c>
      <c r="P25" s="6" t="s">
        <v>379</v>
      </c>
      <c r="Q25" s="6" t="s">
        <v>379</v>
      </c>
    </row>
    <row r="26" spans="1:17" ht="30" customHeight="1" x14ac:dyDescent="0.45">
      <c r="A26" s="41" t="s">
        <v>233</v>
      </c>
      <c r="B26" s="5" t="s">
        <v>288</v>
      </c>
      <c r="C26" s="6" t="s">
        <v>379</v>
      </c>
      <c r="D26" s="6" t="s">
        <v>379</v>
      </c>
      <c r="E26" s="6" t="s">
        <v>379</v>
      </c>
      <c r="F26" s="6" t="s">
        <v>379</v>
      </c>
      <c r="G26" s="6" t="s">
        <v>379</v>
      </c>
      <c r="H26" s="6" t="s">
        <v>379</v>
      </c>
      <c r="I26" s="6" t="s">
        <v>379</v>
      </c>
      <c r="J26" s="6" t="s">
        <v>379</v>
      </c>
      <c r="K26" s="6" t="s">
        <v>379</v>
      </c>
      <c r="L26" s="6" t="s">
        <v>379</v>
      </c>
      <c r="M26" s="6" t="s">
        <v>379</v>
      </c>
      <c r="N26" s="6" t="s">
        <v>379</v>
      </c>
      <c r="O26" s="6" t="s">
        <v>379</v>
      </c>
      <c r="P26" s="6" t="s">
        <v>379</v>
      </c>
      <c r="Q26" s="6" t="s">
        <v>379</v>
      </c>
    </row>
    <row r="27" spans="1:17" ht="30" customHeight="1" x14ac:dyDescent="0.45">
      <c r="A27" s="39" t="s">
        <v>234</v>
      </c>
      <c r="B27" s="5" t="s">
        <v>480</v>
      </c>
      <c r="C27" s="6" t="s">
        <v>429</v>
      </c>
      <c r="D27" s="6" t="s">
        <v>379</v>
      </c>
      <c r="E27" s="6" t="s">
        <v>379</v>
      </c>
      <c r="F27" s="6" t="s">
        <v>379</v>
      </c>
      <c r="G27" s="6" t="s">
        <v>379</v>
      </c>
      <c r="H27" s="6" t="s">
        <v>379</v>
      </c>
      <c r="I27" s="6" t="s">
        <v>379</v>
      </c>
      <c r="J27" s="6" t="s">
        <v>379</v>
      </c>
      <c r="K27" s="6" t="s">
        <v>379</v>
      </c>
      <c r="L27" s="6" t="s">
        <v>379</v>
      </c>
      <c r="M27" s="6" t="s">
        <v>379</v>
      </c>
      <c r="N27" s="6" t="s">
        <v>379</v>
      </c>
      <c r="O27" s="6" t="s">
        <v>379</v>
      </c>
      <c r="P27" s="6" t="s">
        <v>379</v>
      </c>
      <c r="Q27" s="6" t="s">
        <v>379</v>
      </c>
    </row>
    <row r="28" spans="1:17" ht="30" customHeight="1" x14ac:dyDescent="0.45">
      <c r="A28" s="39" t="s">
        <v>236</v>
      </c>
      <c r="B28" s="5" t="s">
        <v>481</v>
      </c>
      <c r="C28" s="5" t="s">
        <v>289</v>
      </c>
      <c r="D28" s="5" t="s">
        <v>430</v>
      </c>
      <c r="E28" s="6" t="s">
        <v>379</v>
      </c>
      <c r="F28" s="6" t="s">
        <v>379</v>
      </c>
      <c r="G28" s="6" t="s">
        <v>379</v>
      </c>
      <c r="H28" s="6" t="s">
        <v>379</v>
      </c>
      <c r="I28" s="6" t="s">
        <v>379</v>
      </c>
      <c r="J28" s="6" t="s">
        <v>379</v>
      </c>
      <c r="K28" s="6" t="s">
        <v>379</v>
      </c>
      <c r="L28" s="6" t="s">
        <v>379</v>
      </c>
      <c r="M28" s="6" t="s">
        <v>379</v>
      </c>
      <c r="N28" s="6" t="s">
        <v>379</v>
      </c>
      <c r="O28" s="6" t="s">
        <v>379</v>
      </c>
      <c r="P28" s="6" t="s">
        <v>379</v>
      </c>
      <c r="Q28" s="6" t="s">
        <v>379</v>
      </c>
    </row>
    <row r="29" spans="1:17" ht="30" customHeight="1" x14ac:dyDescent="0.45">
      <c r="A29" s="39" t="s">
        <v>239</v>
      </c>
      <c r="B29" s="5" t="s">
        <v>290</v>
      </c>
      <c r="C29" s="5" t="s">
        <v>291</v>
      </c>
      <c r="D29" s="5" t="s">
        <v>292</v>
      </c>
      <c r="E29" s="6" t="s">
        <v>379</v>
      </c>
      <c r="F29" s="6" t="s">
        <v>379</v>
      </c>
      <c r="G29" s="6" t="s">
        <v>379</v>
      </c>
      <c r="H29" s="6" t="s">
        <v>379</v>
      </c>
      <c r="I29" s="6" t="s">
        <v>379</v>
      </c>
      <c r="J29" s="6" t="s">
        <v>379</v>
      </c>
      <c r="K29" s="6" t="s">
        <v>379</v>
      </c>
      <c r="L29" s="6" t="s">
        <v>379</v>
      </c>
      <c r="M29" s="6" t="s">
        <v>379</v>
      </c>
      <c r="N29" s="6" t="s">
        <v>379</v>
      </c>
      <c r="O29" s="6" t="s">
        <v>379</v>
      </c>
      <c r="P29" s="6" t="s">
        <v>379</v>
      </c>
      <c r="Q29" s="6" t="s">
        <v>379</v>
      </c>
    </row>
    <row r="30" spans="1:17" ht="30" customHeight="1" x14ac:dyDescent="0.45">
      <c r="A30" s="38" t="s">
        <v>431</v>
      </c>
      <c r="B30" s="4" t="s">
        <v>460</v>
      </c>
      <c r="C30" s="6" t="s">
        <v>379</v>
      </c>
      <c r="D30" s="6" t="s">
        <v>379</v>
      </c>
      <c r="E30" s="6" t="s">
        <v>379</v>
      </c>
      <c r="F30" s="6" t="s">
        <v>379</v>
      </c>
      <c r="G30" s="6" t="s">
        <v>379</v>
      </c>
      <c r="H30" s="6" t="s">
        <v>379</v>
      </c>
      <c r="I30" s="6" t="s">
        <v>379</v>
      </c>
      <c r="J30" s="6" t="s">
        <v>379</v>
      </c>
      <c r="K30" s="6" t="s">
        <v>379</v>
      </c>
      <c r="L30" s="6" t="s">
        <v>379</v>
      </c>
      <c r="M30" s="6" t="s">
        <v>379</v>
      </c>
      <c r="N30" s="6" t="s">
        <v>379</v>
      </c>
      <c r="O30" s="6" t="s">
        <v>379</v>
      </c>
      <c r="P30" s="6" t="s">
        <v>379</v>
      </c>
      <c r="Q30" s="6" t="s">
        <v>379</v>
      </c>
    </row>
    <row r="31" spans="1:17" ht="30" customHeight="1" x14ac:dyDescent="0.45">
      <c r="A31" s="39" t="s">
        <v>432</v>
      </c>
      <c r="B31" s="11" t="s">
        <v>433</v>
      </c>
      <c r="C31" s="5" t="s">
        <v>434</v>
      </c>
      <c r="D31" s="12" t="s">
        <v>435</v>
      </c>
      <c r="E31" s="5" t="s">
        <v>436</v>
      </c>
      <c r="F31" s="5" t="s">
        <v>461</v>
      </c>
      <c r="G31" s="5" t="s">
        <v>437</v>
      </c>
      <c r="H31" s="5" t="s">
        <v>294</v>
      </c>
      <c r="I31" s="5" t="s">
        <v>293</v>
      </c>
      <c r="J31" s="5" t="s">
        <v>295</v>
      </c>
      <c r="K31" s="9" t="s">
        <v>296</v>
      </c>
      <c r="L31" s="10" t="s">
        <v>297</v>
      </c>
      <c r="M31" s="6" t="s">
        <v>379</v>
      </c>
      <c r="N31" s="6" t="s">
        <v>379</v>
      </c>
      <c r="O31" s="6" t="s">
        <v>379</v>
      </c>
      <c r="P31" s="6" t="s">
        <v>379</v>
      </c>
      <c r="Q31" s="6" t="s">
        <v>379</v>
      </c>
    </row>
    <row r="32" spans="1:17" ht="30" customHeight="1" x14ac:dyDescent="0.45">
      <c r="A32" s="39" t="s">
        <v>261</v>
      </c>
      <c r="B32" s="5" t="s">
        <v>479</v>
      </c>
      <c r="C32" s="5" t="s">
        <v>715</v>
      </c>
      <c r="D32" s="5" t="s">
        <v>714</v>
      </c>
      <c r="E32" s="5" t="s">
        <v>713</v>
      </c>
      <c r="F32" s="5" t="s">
        <v>712</v>
      </c>
      <c r="G32" s="6" t="s">
        <v>379</v>
      </c>
      <c r="H32" s="6" t="s">
        <v>379</v>
      </c>
      <c r="I32" s="6" t="s">
        <v>379</v>
      </c>
      <c r="J32" s="6" t="s">
        <v>379</v>
      </c>
      <c r="K32" s="6" t="s">
        <v>379</v>
      </c>
      <c r="L32" s="6" t="s">
        <v>379</v>
      </c>
      <c r="M32" s="6" t="s">
        <v>379</v>
      </c>
      <c r="N32" s="6" t="s">
        <v>379</v>
      </c>
      <c r="O32" s="6" t="s">
        <v>379</v>
      </c>
      <c r="P32" s="6" t="s">
        <v>379</v>
      </c>
      <c r="Q32" s="6" t="s">
        <v>379</v>
      </c>
    </row>
    <row r="33" spans="1:1" x14ac:dyDescent="0.45">
      <c r="A33" s="42"/>
    </row>
    <row r="34" spans="1:1" x14ac:dyDescent="0.45">
      <c r="A34" s="42"/>
    </row>
    <row r="35" spans="1:1" x14ac:dyDescent="0.45">
      <c r="A35" s="42"/>
    </row>
    <row r="36" spans="1:1" x14ac:dyDescent="0.45">
      <c r="A36" s="42"/>
    </row>
    <row r="37" spans="1:1" x14ac:dyDescent="0.45">
      <c r="A37" s="42"/>
    </row>
    <row r="38" spans="1:1" x14ac:dyDescent="0.45">
      <c r="A38" s="42"/>
    </row>
    <row r="39" spans="1:1" x14ac:dyDescent="0.45">
      <c r="A39" s="42"/>
    </row>
    <row r="40" spans="1:1" x14ac:dyDescent="0.45">
      <c r="A40" s="4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workbookViewId="0">
      <selection activeCell="D1" sqref="D1"/>
    </sheetView>
  </sheetViews>
  <sheetFormatPr defaultRowHeight="18" x14ac:dyDescent="0.45"/>
  <sheetData>
    <row r="1" spans="1:4" x14ac:dyDescent="0.45">
      <c r="A1" t="s">
        <v>23</v>
      </c>
      <c r="B1" t="s">
        <v>30</v>
      </c>
      <c r="C1" t="s">
        <v>28</v>
      </c>
      <c r="D1" t="s">
        <v>29</v>
      </c>
    </row>
    <row r="2" spans="1:4" x14ac:dyDescent="0.45">
      <c r="A2" t="s">
        <v>375</v>
      </c>
      <c r="B2" t="s">
        <v>374</v>
      </c>
      <c r="D2" t="s">
        <v>374</v>
      </c>
    </row>
    <row r="3" spans="1:4" x14ac:dyDescent="0.45">
      <c r="A3" t="s">
        <v>24</v>
      </c>
      <c r="B3" t="s">
        <v>26</v>
      </c>
      <c r="D3" t="s">
        <v>31</v>
      </c>
    </row>
    <row r="4" spans="1:4" x14ac:dyDescent="0.45">
      <c r="A4" t="s">
        <v>25</v>
      </c>
      <c r="B4" t="s">
        <v>27</v>
      </c>
      <c r="D4" t="s">
        <v>32</v>
      </c>
    </row>
    <row r="5" spans="1:4" x14ac:dyDescent="0.45">
      <c r="D5" t="s">
        <v>33</v>
      </c>
    </row>
    <row r="6" spans="1:4" x14ac:dyDescent="0.45">
      <c r="D6" t="s">
        <v>34</v>
      </c>
    </row>
    <row r="7" spans="1:4" x14ac:dyDescent="0.45">
      <c r="D7" t="s">
        <v>35</v>
      </c>
    </row>
    <row r="8" spans="1:4" x14ac:dyDescent="0.45">
      <c r="D8" t="s">
        <v>36</v>
      </c>
    </row>
    <row r="9" spans="1:4" x14ac:dyDescent="0.45">
      <c r="D9" t="s">
        <v>37</v>
      </c>
    </row>
    <row r="10" spans="1:4" x14ac:dyDescent="0.45">
      <c r="D10" t="s">
        <v>38</v>
      </c>
    </row>
    <row r="11" spans="1:4" x14ac:dyDescent="0.45">
      <c r="D11" t="s">
        <v>39</v>
      </c>
    </row>
    <row r="12" spans="1:4" x14ac:dyDescent="0.45">
      <c r="D12" t="s">
        <v>40</v>
      </c>
    </row>
    <row r="13" spans="1:4" x14ac:dyDescent="0.45">
      <c r="D13" t="s">
        <v>41</v>
      </c>
    </row>
    <row r="14" spans="1:4" x14ac:dyDescent="0.45">
      <c r="D14" t="s">
        <v>42</v>
      </c>
    </row>
    <row r="15" spans="1:4" x14ac:dyDescent="0.45">
      <c r="D15" t="s">
        <v>43</v>
      </c>
    </row>
    <row r="16" spans="1:4" x14ac:dyDescent="0.45">
      <c r="D16" t="s">
        <v>44</v>
      </c>
    </row>
    <row r="17" spans="4:4" x14ac:dyDescent="0.45">
      <c r="D17" t="s">
        <v>45</v>
      </c>
    </row>
    <row r="18" spans="4:4" x14ac:dyDescent="0.45">
      <c r="D18" t="s">
        <v>46</v>
      </c>
    </row>
    <row r="19" spans="4:4" x14ac:dyDescent="0.45">
      <c r="D19" t="s">
        <v>47</v>
      </c>
    </row>
    <row r="20" spans="4:4" x14ac:dyDescent="0.45">
      <c r="D20" t="s">
        <v>48</v>
      </c>
    </row>
    <row r="21" spans="4:4" x14ac:dyDescent="0.45">
      <c r="D21" t="s">
        <v>49</v>
      </c>
    </row>
    <row r="22" spans="4:4" x14ac:dyDescent="0.45">
      <c r="D22" t="s">
        <v>50</v>
      </c>
    </row>
    <row r="23" spans="4:4" x14ac:dyDescent="0.45">
      <c r="D23" t="s">
        <v>51</v>
      </c>
    </row>
    <row r="24" spans="4:4" x14ac:dyDescent="0.45">
      <c r="D24" t="s">
        <v>52</v>
      </c>
    </row>
    <row r="25" spans="4:4" x14ac:dyDescent="0.45">
      <c r="D25" t="s">
        <v>53</v>
      </c>
    </row>
    <row r="26" spans="4:4" x14ac:dyDescent="0.45">
      <c r="D26" t="s">
        <v>54</v>
      </c>
    </row>
    <row r="27" spans="4:4" x14ac:dyDescent="0.45">
      <c r="D27" t="s">
        <v>55</v>
      </c>
    </row>
    <row r="28" spans="4:4" x14ac:dyDescent="0.45">
      <c r="D28" t="s">
        <v>56</v>
      </c>
    </row>
    <row r="29" spans="4:4" x14ac:dyDescent="0.45">
      <c r="D29" t="s">
        <v>57</v>
      </c>
    </row>
    <row r="30" spans="4:4" x14ac:dyDescent="0.45">
      <c r="D30" t="s">
        <v>58</v>
      </c>
    </row>
    <row r="31" spans="4:4" x14ac:dyDescent="0.45">
      <c r="D31" t="s">
        <v>59</v>
      </c>
    </row>
    <row r="32" spans="4:4" x14ac:dyDescent="0.45">
      <c r="D32" t="s">
        <v>60</v>
      </c>
    </row>
    <row r="33" spans="4:4" x14ac:dyDescent="0.45">
      <c r="D33" t="s">
        <v>61</v>
      </c>
    </row>
    <row r="34" spans="4:4" x14ac:dyDescent="0.45">
      <c r="D34" t="s">
        <v>62</v>
      </c>
    </row>
    <row r="35" spans="4:4" x14ac:dyDescent="0.45">
      <c r="D35" t="s">
        <v>63</v>
      </c>
    </row>
    <row r="36" spans="4:4" x14ac:dyDescent="0.45">
      <c r="D36" t="s">
        <v>64</v>
      </c>
    </row>
    <row r="37" spans="4:4" x14ac:dyDescent="0.45">
      <c r="D37" t="s">
        <v>65</v>
      </c>
    </row>
    <row r="38" spans="4:4" x14ac:dyDescent="0.45">
      <c r="D38" t="s">
        <v>66</v>
      </c>
    </row>
    <row r="39" spans="4:4" x14ac:dyDescent="0.45">
      <c r="D39" t="s">
        <v>67</v>
      </c>
    </row>
    <row r="40" spans="4:4" x14ac:dyDescent="0.45">
      <c r="D40" t="s">
        <v>68</v>
      </c>
    </row>
    <row r="41" spans="4:4" x14ac:dyDescent="0.45">
      <c r="D41" t="s">
        <v>69</v>
      </c>
    </row>
    <row r="42" spans="4:4" x14ac:dyDescent="0.45">
      <c r="D42" t="s">
        <v>70</v>
      </c>
    </row>
    <row r="43" spans="4:4" x14ac:dyDescent="0.45">
      <c r="D43" t="s">
        <v>71</v>
      </c>
    </row>
    <row r="44" spans="4:4" x14ac:dyDescent="0.45">
      <c r="D44" t="s">
        <v>72</v>
      </c>
    </row>
    <row r="45" spans="4:4" x14ac:dyDescent="0.45">
      <c r="D45" t="s">
        <v>73</v>
      </c>
    </row>
    <row r="46" spans="4:4" x14ac:dyDescent="0.45">
      <c r="D46" t="s">
        <v>74</v>
      </c>
    </row>
    <row r="47" spans="4:4" x14ac:dyDescent="0.45">
      <c r="D47" t="s">
        <v>75</v>
      </c>
    </row>
    <row r="48" spans="4:4" x14ac:dyDescent="0.45">
      <c r="D48" t="s">
        <v>76</v>
      </c>
    </row>
    <row r="49" spans="4:4" x14ac:dyDescent="0.45">
      <c r="D49" t="s">
        <v>77</v>
      </c>
    </row>
    <row r="50" spans="4:4" x14ac:dyDescent="0.45">
      <c r="D50" t="s">
        <v>78</v>
      </c>
    </row>
    <row r="51" spans="4:4" x14ac:dyDescent="0.45">
      <c r="D51" t="s">
        <v>79</v>
      </c>
    </row>
    <row r="52" spans="4:4" x14ac:dyDescent="0.45">
      <c r="D52" t="s">
        <v>80</v>
      </c>
    </row>
    <row r="53" spans="4:4" x14ac:dyDescent="0.45">
      <c r="D53" t="s">
        <v>81</v>
      </c>
    </row>
    <row r="54" spans="4:4" x14ac:dyDescent="0.45">
      <c r="D54" t="s">
        <v>82</v>
      </c>
    </row>
    <row r="55" spans="4:4" x14ac:dyDescent="0.45">
      <c r="D55" t="s">
        <v>83</v>
      </c>
    </row>
    <row r="56" spans="4:4" x14ac:dyDescent="0.45">
      <c r="D56" t="s">
        <v>84</v>
      </c>
    </row>
    <row r="57" spans="4:4" x14ac:dyDescent="0.45">
      <c r="D57" t="s">
        <v>85</v>
      </c>
    </row>
    <row r="58" spans="4:4" x14ac:dyDescent="0.45">
      <c r="D58" t="s">
        <v>86</v>
      </c>
    </row>
    <row r="59" spans="4:4" x14ac:dyDescent="0.45">
      <c r="D59" t="s">
        <v>87</v>
      </c>
    </row>
    <row r="60" spans="4:4" x14ac:dyDescent="0.45">
      <c r="D60" t="s">
        <v>88</v>
      </c>
    </row>
    <row r="61" spans="4:4" x14ac:dyDescent="0.45">
      <c r="D61" t="s">
        <v>89</v>
      </c>
    </row>
    <row r="62" spans="4:4" x14ac:dyDescent="0.45">
      <c r="D62" t="s">
        <v>90</v>
      </c>
    </row>
    <row r="63" spans="4:4" x14ac:dyDescent="0.45">
      <c r="D63" t="s">
        <v>91</v>
      </c>
    </row>
    <row r="64" spans="4:4" x14ac:dyDescent="0.45">
      <c r="D64" t="s">
        <v>92</v>
      </c>
    </row>
    <row r="65" spans="4:4" x14ac:dyDescent="0.45">
      <c r="D65" t="s">
        <v>93</v>
      </c>
    </row>
    <row r="66" spans="4:4" x14ac:dyDescent="0.45">
      <c r="D66" t="s">
        <v>94</v>
      </c>
    </row>
    <row r="67" spans="4:4" x14ac:dyDescent="0.45">
      <c r="D67" t="s">
        <v>95</v>
      </c>
    </row>
    <row r="68" spans="4:4" x14ac:dyDescent="0.45">
      <c r="D68" t="s">
        <v>96</v>
      </c>
    </row>
    <row r="69" spans="4:4" x14ac:dyDescent="0.45">
      <c r="D69" t="s">
        <v>97</v>
      </c>
    </row>
    <row r="70" spans="4:4" x14ac:dyDescent="0.45">
      <c r="D70" t="s">
        <v>98</v>
      </c>
    </row>
    <row r="71" spans="4:4" x14ac:dyDescent="0.45">
      <c r="D71" t="s">
        <v>99</v>
      </c>
    </row>
    <row r="72" spans="4:4" x14ac:dyDescent="0.45">
      <c r="D72" t="s">
        <v>100</v>
      </c>
    </row>
    <row r="73" spans="4:4" x14ac:dyDescent="0.45">
      <c r="D73" t="s">
        <v>101</v>
      </c>
    </row>
    <row r="74" spans="4:4" x14ac:dyDescent="0.45">
      <c r="D74" t="s">
        <v>102</v>
      </c>
    </row>
    <row r="75" spans="4:4" x14ac:dyDescent="0.45">
      <c r="D75" t="s">
        <v>103</v>
      </c>
    </row>
    <row r="76" spans="4:4" x14ac:dyDescent="0.45">
      <c r="D76" t="s">
        <v>104</v>
      </c>
    </row>
    <row r="77" spans="4:4" x14ac:dyDescent="0.45">
      <c r="D77" t="s">
        <v>105</v>
      </c>
    </row>
    <row r="78" spans="4:4" x14ac:dyDescent="0.45">
      <c r="D78" t="s">
        <v>106</v>
      </c>
    </row>
    <row r="79" spans="4:4" x14ac:dyDescent="0.45">
      <c r="D79" t="s">
        <v>107</v>
      </c>
    </row>
    <row r="80" spans="4:4" x14ac:dyDescent="0.45">
      <c r="D80" t="s">
        <v>108</v>
      </c>
    </row>
    <row r="81" spans="4:4" x14ac:dyDescent="0.45">
      <c r="D81" t="s">
        <v>109</v>
      </c>
    </row>
    <row r="82" spans="4:4" x14ac:dyDescent="0.45">
      <c r="D82" t="s">
        <v>110</v>
      </c>
    </row>
    <row r="83" spans="4:4" x14ac:dyDescent="0.45">
      <c r="D83" t="s">
        <v>111</v>
      </c>
    </row>
    <row r="84" spans="4:4" x14ac:dyDescent="0.45">
      <c r="D84" t="s">
        <v>112</v>
      </c>
    </row>
    <row r="85" spans="4:4" x14ac:dyDescent="0.45">
      <c r="D85" t="s">
        <v>113</v>
      </c>
    </row>
    <row r="86" spans="4:4" x14ac:dyDescent="0.45">
      <c r="D86" t="s">
        <v>114</v>
      </c>
    </row>
    <row r="87" spans="4:4" x14ac:dyDescent="0.45">
      <c r="D87" t="s">
        <v>115</v>
      </c>
    </row>
    <row r="88" spans="4:4" x14ac:dyDescent="0.45">
      <c r="D88" t="s">
        <v>116</v>
      </c>
    </row>
    <row r="89" spans="4:4" x14ac:dyDescent="0.45">
      <c r="D89" t="s">
        <v>117</v>
      </c>
    </row>
    <row r="90" spans="4:4" x14ac:dyDescent="0.45">
      <c r="D90" t="s">
        <v>118</v>
      </c>
    </row>
    <row r="91" spans="4:4" x14ac:dyDescent="0.45">
      <c r="D91" t="s">
        <v>119</v>
      </c>
    </row>
    <row r="92" spans="4:4" x14ac:dyDescent="0.45">
      <c r="D92" t="s">
        <v>120</v>
      </c>
    </row>
    <row r="93" spans="4:4" x14ac:dyDescent="0.45">
      <c r="D93" t="s">
        <v>121</v>
      </c>
    </row>
    <row r="94" spans="4:4" x14ac:dyDescent="0.45">
      <c r="D94" t="s">
        <v>122</v>
      </c>
    </row>
    <row r="95" spans="4:4" x14ac:dyDescent="0.45">
      <c r="D95" t="s">
        <v>123</v>
      </c>
    </row>
    <row r="96" spans="4:4" x14ac:dyDescent="0.45">
      <c r="D96" t="s">
        <v>124</v>
      </c>
    </row>
    <row r="97" spans="4:4" x14ac:dyDescent="0.45">
      <c r="D97" t="s">
        <v>125</v>
      </c>
    </row>
    <row r="98" spans="4:4" x14ac:dyDescent="0.45">
      <c r="D98" t="s">
        <v>126</v>
      </c>
    </row>
    <row r="99" spans="4:4" x14ac:dyDescent="0.45">
      <c r="D99" t="s">
        <v>127</v>
      </c>
    </row>
    <row r="100" spans="4:4" x14ac:dyDescent="0.45">
      <c r="D100" t="s">
        <v>128</v>
      </c>
    </row>
    <row r="101" spans="4:4" x14ac:dyDescent="0.45">
      <c r="D101" t="s">
        <v>129</v>
      </c>
    </row>
    <row r="102" spans="4:4" x14ac:dyDescent="0.45">
      <c r="D102" t="s">
        <v>130</v>
      </c>
    </row>
    <row r="103" spans="4:4" x14ac:dyDescent="0.45">
      <c r="D103" t="s">
        <v>131</v>
      </c>
    </row>
    <row r="104" spans="4:4" x14ac:dyDescent="0.45">
      <c r="D104" t="s">
        <v>132</v>
      </c>
    </row>
    <row r="105" spans="4:4" x14ac:dyDescent="0.45">
      <c r="D105" t="s">
        <v>133</v>
      </c>
    </row>
    <row r="106" spans="4:4" x14ac:dyDescent="0.45">
      <c r="D106" t="s">
        <v>134</v>
      </c>
    </row>
    <row r="107" spans="4:4" x14ac:dyDescent="0.45">
      <c r="D107" t="s">
        <v>135</v>
      </c>
    </row>
    <row r="108" spans="4:4" x14ac:dyDescent="0.45">
      <c r="D108" t="s">
        <v>136</v>
      </c>
    </row>
    <row r="109" spans="4:4" x14ac:dyDescent="0.45">
      <c r="D109" t="s">
        <v>137</v>
      </c>
    </row>
    <row r="110" spans="4:4" x14ac:dyDescent="0.45">
      <c r="D110" t="s">
        <v>138</v>
      </c>
    </row>
    <row r="111" spans="4:4" x14ac:dyDescent="0.45">
      <c r="D111" t="s">
        <v>139</v>
      </c>
    </row>
    <row r="112" spans="4:4" x14ac:dyDescent="0.45">
      <c r="D112" t="s">
        <v>140</v>
      </c>
    </row>
    <row r="113" spans="4:4" x14ac:dyDescent="0.45">
      <c r="D113" t="s">
        <v>141</v>
      </c>
    </row>
    <row r="114" spans="4:4" x14ac:dyDescent="0.45">
      <c r="D114" t="s">
        <v>142</v>
      </c>
    </row>
    <row r="115" spans="4:4" x14ac:dyDescent="0.45">
      <c r="D115" t="s">
        <v>143</v>
      </c>
    </row>
    <row r="116" spans="4:4" x14ac:dyDescent="0.45">
      <c r="D116" t="s">
        <v>144</v>
      </c>
    </row>
    <row r="117" spans="4:4" x14ac:dyDescent="0.45">
      <c r="D117" t="s">
        <v>145</v>
      </c>
    </row>
    <row r="118" spans="4:4" x14ac:dyDescent="0.45">
      <c r="D118" t="s">
        <v>146</v>
      </c>
    </row>
    <row r="119" spans="4:4" x14ac:dyDescent="0.45">
      <c r="D119" t="s">
        <v>147</v>
      </c>
    </row>
    <row r="120" spans="4:4" x14ac:dyDescent="0.45">
      <c r="D120" t="s">
        <v>148</v>
      </c>
    </row>
    <row r="121" spans="4:4" x14ac:dyDescent="0.45">
      <c r="D121" t="s">
        <v>149</v>
      </c>
    </row>
    <row r="122" spans="4:4" x14ac:dyDescent="0.45">
      <c r="D122" t="s">
        <v>150</v>
      </c>
    </row>
    <row r="123" spans="4:4" x14ac:dyDescent="0.45">
      <c r="D123" t="s">
        <v>151</v>
      </c>
    </row>
    <row r="124" spans="4:4" x14ac:dyDescent="0.45">
      <c r="D124" t="s">
        <v>152</v>
      </c>
    </row>
    <row r="125" spans="4:4" x14ac:dyDescent="0.45">
      <c r="D125" t="s">
        <v>153</v>
      </c>
    </row>
    <row r="126" spans="4:4" x14ac:dyDescent="0.45">
      <c r="D126" t="s">
        <v>154</v>
      </c>
    </row>
    <row r="127" spans="4:4" x14ac:dyDescent="0.45">
      <c r="D127" t="s">
        <v>155</v>
      </c>
    </row>
    <row r="128" spans="4:4" x14ac:dyDescent="0.45">
      <c r="D128" t="s">
        <v>156</v>
      </c>
    </row>
    <row r="129" spans="4:4" x14ac:dyDescent="0.45">
      <c r="D129" t="s">
        <v>157</v>
      </c>
    </row>
    <row r="130" spans="4:4" x14ac:dyDescent="0.45">
      <c r="D130" t="s">
        <v>158</v>
      </c>
    </row>
    <row r="131" spans="4:4" x14ac:dyDescent="0.45">
      <c r="D131" t="s">
        <v>159</v>
      </c>
    </row>
    <row r="132" spans="4:4" x14ac:dyDescent="0.45">
      <c r="D132" t="s">
        <v>160</v>
      </c>
    </row>
    <row r="133" spans="4:4" x14ac:dyDescent="0.45">
      <c r="D133" t="s">
        <v>161</v>
      </c>
    </row>
    <row r="134" spans="4:4" x14ac:dyDescent="0.45">
      <c r="D134" t="s">
        <v>162</v>
      </c>
    </row>
    <row r="135" spans="4:4" x14ac:dyDescent="0.45">
      <c r="D135" t="s">
        <v>163</v>
      </c>
    </row>
    <row r="136" spans="4:4" x14ac:dyDescent="0.45">
      <c r="D136" t="s">
        <v>164</v>
      </c>
    </row>
    <row r="137" spans="4:4" x14ac:dyDescent="0.45">
      <c r="D137" t="s">
        <v>165</v>
      </c>
    </row>
    <row r="138" spans="4:4" x14ac:dyDescent="0.45">
      <c r="D138" t="s">
        <v>166</v>
      </c>
    </row>
    <row r="139" spans="4:4" x14ac:dyDescent="0.45">
      <c r="D139" t="s">
        <v>167</v>
      </c>
    </row>
    <row r="140" spans="4:4" x14ac:dyDescent="0.45">
      <c r="D140" t="s">
        <v>168</v>
      </c>
    </row>
    <row r="141" spans="4:4" x14ac:dyDescent="0.45">
      <c r="D141" t="s">
        <v>169</v>
      </c>
    </row>
    <row r="142" spans="4:4" x14ac:dyDescent="0.45">
      <c r="D142" t="s">
        <v>170</v>
      </c>
    </row>
    <row r="143" spans="4:4" x14ac:dyDescent="0.45">
      <c r="D143" t="s">
        <v>171</v>
      </c>
    </row>
    <row r="144" spans="4:4" x14ac:dyDescent="0.45">
      <c r="D144" t="s">
        <v>172</v>
      </c>
    </row>
    <row r="145" spans="4:4" x14ac:dyDescent="0.45">
      <c r="D145" t="s">
        <v>173</v>
      </c>
    </row>
    <row r="146" spans="4:4" x14ac:dyDescent="0.45">
      <c r="D146" t="s">
        <v>174</v>
      </c>
    </row>
    <row r="147" spans="4:4" x14ac:dyDescent="0.45">
      <c r="D147" t="s">
        <v>175</v>
      </c>
    </row>
    <row r="148" spans="4:4" x14ac:dyDescent="0.45">
      <c r="D148" t="s">
        <v>176</v>
      </c>
    </row>
    <row r="149" spans="4:4" x14ac:dyDescent="0.45">
      <c r="D149" t="s">
        <v>177</v>
      </c>
    </row>
    <row r="150" spans="4:4" x14ac:dyDescent="0.45">
      <c r="D150" t="s">
        <v>178</v>
      </c>
    </row>
    <row r="151" spans="4:4" x14ac:dyDescent="0.45">
      <c r="D151" t="s">
        <v>179</v>
      </c>
    </row>
    <row r="152" spans="4:4" x14ac:dyDescent="0.45">
      <c r="D152" t="s">
        <v>180</v>
      </c>
    </row>
    <row r="153" spans="4:4" x14ac:dyDescent="0.45">
      <c r="D153" t="s">
        <v>181</v>
      </c>
    </row>
    <row r="154" spans="4:4" x14ac:dyDescent="0.45">
      <c r="D154" t="s">
        <v>182</v>
      </c>
    </row>
    <row r="155" spans="4:4" x14ac:dyDescent="0.45">
      <c r="D155" t="s">
        <v>183</v>
      </c>
    </row>
    <row r="156" spans="4:4" x14ac:dyDescent="0.45">
      <c r="D156" t="s">
        <v>184</v>
      </c>
    </row>
    <row r="157" spans="4:4" x14ac:dyDescent="0.45">
      <c r="D157" t="s">
        <v>185</v>
      </c>
    </row>
    <row r="158" spans="4:4" x14ac:dyDescent="0.45">
      <c r="D158" t="s">
        <v>186</v>
      </c>
    </row>
    <row r="159" spans="4:4" x14ac:dyDescent="0.45">
      <c r="D159" t="s">
        <v>187</v>
      </c>
    </row>
    <row r="160" spans="4:4" x14ac:dyDescent="0.45">
      <c r="D160" t="s">
        <v>188</v>
      </c>
    </row>
    <row r="161" spans="4:4" x14ac:dyDescent="0.45">
      <c r="D161" t="s">
        <v>189</v>
      </c>
    </row>
    <row r="162" spans="4:4" x14ac:dyDescent="0.45">
      <c r="D162" t="s">
        <v>190</v>
      </c>
    </row>
    <row r="163" spans="4:4" x14ac:dyDescent="0.45">
      <c r="D163" t="s">
        <v>191</v>
      </c>
    </row>
    <row r="164" spans="4:4" x14ac:dyDescent="0.45">
      <c r="D164" t="s">
        <v>192</v>
      </c>
    </row>
    <row r="165" spans="4:4" x14ac:dyDescent="0.45">
      <c r="D165" t="s">
        <v>193</v>
      </c>
    </row>
    <row r="166" spans="4:4" x14ac:dyDescent="0.45">
      <c r="D166" t="s">
        <v>194</v>
      </c>
    </row>
    <row r="167" spans="4:4" x14ac:dyDescent="0.45">
      <c r="D167" t="s">
        <v>195</v>
      </c>
    </row>
    <row r="168" spans="4:4" x14ac:dyDescent="0.45">
      <c r="D168" t="s">
        <v>196</v>
      </c>
    </row>
    <row r="169" spans="4:4" x14ac:dyDescent="0.45">
      <c r="D169" t="s">
        <v>197</v>
      </c>
    </row>
    <row r="170" spans="4:4" x14ac:dyDescent="0.45">
      <c r="D170" t="s">
        <v>198</v>
      </c>
    </row>
    <row r="171" spans="4:4" x14ac:dyDescent="0.45">
      <c r="D171" t="s">
        <v>199</v>
      </c>
    </row>
    <row r="172" spans="4:4" x14ac:dyDescent="0.45">
      <c r="D172" t="s">
        <v>200</v>
      </c>
    </row>
    <row r="173" spans="4:4" x14ac:dyDescent="0.45">
      <c r="D173" t="s">
        <v>201</v>
      </c>
    </row>
    <row r="174" spans="4:4" x14ac:dyDescent="0.45">
      <c r="D174" t="s">
        <v>202</v>
      </c>
    </row>
    <row r="175" spans="4:4" x14ac:dyDescent="0.45">
      <c r="D175" t="s">
        <v>203</v>
      </c>
    </row>
    <row r="176" spans="4:4" x14ac:dyDescent="0.45">
      <c r="D176" t="s">
        <v>204</v>
      </c>
    </row>
    <row r="177" spans="4:4" x14ac:dyDescent="0.45">
      <c r="D177" t="s">
        <v>205</v>
      </c>
    </row>
    <row r="178" spans="4:4" x14ac:dyDescent="0.45">
      <c r="D178" t="s">
        <v>206</v>
      </c>
    </row>
    <row r="179" spans="4:4" x14ac:dyDescent="0.45">
      <c r="D179" t="s">
        <v>207</v>
      </c>
    </row>
    <row r="180" spans="4:4" x14ac:dyDescent="0.45">
      <c r="D180" t="s">
        <v>208</v>
      </c>
    </row>
    <row r="181" spans="4:4" x14ac:dyDescent="0.45">
      <c r="D181" t="s">
        <v>209</v>
      </c>
    </row>
    <row r="182" spans="4:4" x14ac:dyDescent="0.45">
      <c r="D182" t="s">
        <v>210</v>
      </c>
    </row>
    <row r="183" spans="4:4" x14ac:dyDescent="0.45">
      <c r="D183" t="s">
        <v>211</v>
      </c>
    </row>
    <row r="184" spans="4:4" x14ac:dyDescent="0.45">
      <c r="D184" t="s">
        <v>212</v>
      </c>
    </row>
    <row r="185" spans="4:4" x14ac:dyDescent="0.45">
      <c r="D185" t="s">
        <v>213</v>
      </c>
    </row>
    <row r="186" spans="4:4" x14ac:dyDescent="0.45">
      <c r="D186" t="s">
        <v>214</v>
      </c>
    </row>
    <row r="187" spans="4:4" x14ac:dyDescent="0.45">
      <c r="D187" t="s">
        <v>215</v>
      </c>
    </row>
    <row r="188" spans="4:4" x14ac:dyDescent="0.45">
      <c r="D188" t="s">
        <v>216</v>
      </c>
    </row>
    <row r="189" spans="4:4" x14ac:dyDescent="0.45">
      <c r="D189" t="s">
        <v>217</v>
      </c>
    </row>
    <row r="190" spans="4:4" x14ac:dyDescent="0.45">
      <c r="D190" t="s">
        <v>218</v>
      </c>
    </row>
    <row r="191" spans="4:4" x14ac:dyDescent="0.45">
      <c r="D191" t="s">
        <v>219</v>
      </c>
    </row>
    <row r="192" spans="4:4" x14ac:dyDescent="0.45">
      <c r="D192" t="s">
        <v>220</v>
      </c>
    </row>
    <row r="193" spans="4:4" x14ac:dyDescent="0.45">
      <c r="D193" t="s">
        <v>221</v>
      </c>
    </row>
    <row r="194" spans="4:4" x14ac:dyDescent="0.45">
      <c r="D194" t="s">
        <v>222</v>
      </c>
    </row>
    <row r="195" spans="4:4" x14ac:dyDescent="0.45">
      <c r="D195" t="s">
        <v>223</v>
      </c>
    </row>
    <row r="196" spans="4:4" x14ac:dyDescent="0.45">
      <c r="D196" t="s">
        <v>224</v>
      </c>
    </row>
    <row r="197" spans="4:4" x14ac:dyDescent="0.45">
      <c r="D197" t="s">
        <v>225</v>
      </c>
    </row>
    <row r="198" spans="4:4" x14ac:dyDescent="0.45">
      <c r="D198" t="s">
        <v>226</v>
      </c>
    </row>
    <row r="199" spans="4:4" x14ac:dyDescent="0.45">
      <c r="D199" t="s">
        <v>227</v>
      </c>
    </row>
    <row r="200" spans="4:4" x14ac:dyDescent="0.45">
      <c r="D200" t="s">
        <v>228</v>
      </c>
    </row>
    <row r="201" spans="4:4" x14ac:dyDescent="0.45">
      <c r="D201" t="s">
        <v>229</v>
      </c>
    </row>
    <row r="202" spans="4:4" x14ac:dyDescent="0.45">
      <c r="D202" t="s">
        <v>230</v>
      </c>
    </row>
    <row r="203" spans="4:4" x14ac:dyDescent="0.45">
      <c r="D203" t="s">
        <v>231</v>
      </c>
    </row>
    <row r="204" spans="4:4" x14ac:dyDescent="0.45">
      <c r="D204" t="s">
        <v>232</v>
      </c>
    </row>
    <row r="205" spans="4:4" x14ac:dyDescent="0.45">
      <c r="D205" t="s">
        <v>233</v>
      </c>
    </row>
    <row r="206" spans="4:4" x14ac:dyDescent="0.45">
      <c r="D206" t="s">
        <v>234</v>
      </c>
    </row>
    <row r="207" spans="4:4" x14ac:dyDescent="0.45">
      <c r="D207" t="s">
        <v>235</v>
      </c>
    </row>
    <row r="208" spans="4:4" x14ac:dyDescent="0.45">
      <c r="D208" t="s">
        <v>236</v>
      </c>
    </row>
    <row r="209" spans="4:4" x14ac:dyDescent="0.45">
      <c r="D209" t="s">
        <v>237</v>
      </c>
    </row>
    <row r="210" spans="4:4" x14ac:dyDescent="0.45">
      <c r="D210" t="s">
        <v>238</v>
      </c>
    </row>
    <row r="211" spans="4:4" x14ac:dyDescent="0.45">
      <c r="D211" t="s">
        <v>239</v>
      </c>
    </row>
    <row r="212" spans="4:4" x14ac:dyDescent="0.45">
      <c r="D212" t="s">
        <v>240</v>
      </c>
    </row>
    <row r="213" spans="4:4" x14ac:dyDescent="0.45">
      <c r="D213" t="s">
        <v>299</v>
      </c>
    </row>
    <row r="214" spans="4:4" x14ac:dyDescent="0.45">
      <c r="D214" t="s">
        <v>298</v>
      </c>
    </row>
    <row r="215" spans="4:4" x14ac:dyDescent="0.45">
      <c r="D215" t="s">
        <v>241</v>
      </c>
    </row>
    <row r="216" spans="4:4" x14ac:dyDescent="0.45">
      <c r="D216" t="s">
        <v>242</v>
      </c>
    </row>
    <row r="217" spans="4:4" x14ac:dyDescent="0.45">
      <c r="D217" t="s">
        <v>243</v>
      </c>
    </row>
    <row r="218" spans="4:4" x14ac:dyDescent="0.45">
      <c r="D218" t="s">
        <v>244</v>
      </c>
    </row>
    <row r="219" spans="4:4" x14ac:dyDescent="0.45">
      <c r="D219" t="s">
        <v>245</v>
      </c>
    </row>
    <row r="220" spans="4:4" x14ac:dyDescent="0.45">
      <c r="D220" t="s">
        <v>246</v>
      </c>
    </row>
    <row r="221" spans="4:4" x14ac:dyDescent="0.45">
      <c r="D221" t="s">
        <v>247</v>
      </c>
    </row>
    <row r="222" spans="4:4" x14ac:dyDescent="0.45">
      <c r="D222" t="s">
        <v>248</v>
      </c>
    </row>
    <row r="223" spans="4:4" x14ac:dyDescent="0.45">
      <c r="D223" t="s">
        <v>249</v>
      </c>
    </row>
    <row r="224" spans="4:4" x14ac:dyDescent="0.45">
      <c r="D224" t="s">
        <v>250</v>
      </c>
    </row>
    <row r="225" spans="4:4" x14ac:dyDescent="0.45">
      <c r="D225" t="s">
        <v>251</v>
      </c>
    </row>
    <row r="226" spans="4:4" x14ac:dyDescent="0.45">
      <c r="D226" t="s">
        <v>252</v>
      </c>
    </row>
    <row r="227" spans="4:4" x14ac:dyDescent="0.45">
      <c r="D227" t="s">
        <v>253</v>
      </c>
    </row>
    <row r="228" spans="4:4" x14ac:dyDescent="0.45">
      <c r="D228" t="s">
        <v>254</v>
      </c>
    </row>
    <row r="229" spans="4:4" x14ac:dyDescent="0.45">
      <c r="D229" t="s">
        <v>255</v>
      </c>
    </row>
    <row r="230" spans="4:4" x14ac:dyDescent="0.45">
      <c r="D230" t="s">
        <v>256</v>
      </c>
    </row>
    <row r="231" spans="4:4" x14ac:dyDescent="0.45">
      <c r="D231" t="s">
        <v>257</v>
      </c>
    </row>
    <row r="232" spans="4:4" x14ac:dyDescent="0.45">
      <c r="D232" t="s">
        <v>258</v>
      </c>
    </row>
    <row r="233" spans="4:4" x14ac:dyDescent="0.45">
      <c r="D233" t="s">
        <v>259</v>
      </c>
    </row>
    <row r="234" spans="4:4" x14ac:dyDescent="0.45">
      <c r="D234" t="s">
        <v>260</v>
      </c>
    </row>
    <row r="235" spans="4:4" x14ac:dyDescent="0.45">
      <c r="D235" t="s">
        <v>261</v>
      </c>
    </row>
    <row r="236" spans="4:4" x14ac:dyDescent="0.45">
      <c r="D236" t="s">
        <v>262</v>
      </c>
    </row>
    <row r="237" spans="4:4" x14ac:dyDescent="0.45">
      <c r="D237" t="s">
        <v>263</v>
      </c>
    </row>
    <row r="238" spans="4:4" x14ac:dyDescent="0.45">
      <c r="D238" t="s">
        <v>264</v>
      </c>
    </row>
    <row r="239" spans="4:4" x14ac:dyDescent="0.45">
      <c r="D239" t="s">
        <v>265</v>
      </c>
    </row>
    <row r="240" spans="4:4" x14ac:dyDescent="0.45">
      <c r="D240" t="s">
        <v>266</v>
      </c>
    </row>
    <row r="241" spans="4:4" x14ac:dyDescent="0.45">
      <c r="D241" t="s">
        <v>267</v>
      </c>
    </row>
    <row r="242" spans="4:4" x14ac:dyDescent="0.45">
      <c r="D242" t="s">
        <v>268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2"/>
  <sheetViews>
    <sheetView topLeftCell="A37" zoomScaleNormal="100" workbookViewId="0">
      <selection activeCell="A38" sqref="A38"/>
    </sheetView>
  </sheetViews>
  <sheetFormatPr defaultRowHeight="18" x14ac:dyDescent="0.45"/>
  <cols>
    <col min="2" max="2" width="20.59765625" customWidth="1"/>
    <col min="3" max="3" width="35.59765625" style="30" customWidth="1"/>
    <col min="5" max="5" width="17.8984375" customWidth="1"/>
    <col min="7" max="7" width="13.19921875" customWidth="1"/>
  </cols>
  <sheetData>
    <row r="2" spans="1:10" ht="117.6" x14ac:dyDescent="0.45">
      <c r="A2" s="13" t="s">
        <v>316</v>
      </c>
      <c r="B2" s="14" t="s">
        <v>317</v>
      </c>
      <c r="C2" s="14" t="s">
        <v>318</v>
      </c>
      <c r="D2" s="14" t="s">
        <v>319</v>
      </c>
      <c r="E2" s="14" t="s">
        <v>320</v>
      </c>
      <c r="F2" s="14" t="s">
        <v>321</v>
      </c>
      <c r="G2" s="15" t="s">
        <v>322</v>
      </c>
      <c r="H2" s="14" t="s">
        <v>323</v>
      </c>
      <c r="I2" s="14" t="s">
        <v>324</v>
      </c>
      <c r="J2" s="16" t="s">
        <v>325</v>
      </c>
    </row>
    <row r="3" spans="1:10" ht="30" customHeight="1" x14ac:dyDescent="0.45">
      <c r="A3" s="43" t="s">
        <v>517</v>
      </c>
      <c r="B3" s="44" t="s">
        <v>518</v>
      </c>
      <c r="C3" s="45" t="s">
        <v>519</v>
      </c>
      <c r="D3" s="46"/>
      <c r="E3" s="47" t="s">
        <v>520</v>
      </c>
      <c r="F3" s="48" t="s">
        <v>310</v>
      </c>
      <c r="G3" s="49" t="s">
        <v>496</v>
      </c>
      <c r="H3" s="44">
        <v>1</v>
      </c>
      <c r="I3" s="44" t="s">
        <v>521</v>
      </c>
      <c r="J3" s="50" t="s">
        <v>485</v>
      </c>
    </row>
    <row r="4" spans="1:10" ht="30" customHeight="1" x14ac:dyDescent="0.45">
      <c r="A4" s="43" t="s">
        <v>466</v>
      </c>
      <c r="B4" s="44" t="s">
        <v>385</v>
      </c>
      <c r="C4" s="45" t="s">
        <v>484</v>
      </c>
      <c r="D4" s="46" t="s">
        <v>485</v>
      </c>
      <c r="E4" s="44" t="s">
        <v>313</v>
      </c>
      <c r="F4" s="48" t="s">
        <v>310</v>
      </c>
      <c r="G4" s="49" t="s">
        <v>486</v>
      </c>
      <c r="H4" s="44">
        <v>3</v>
      </c>
      <c r="I4" s="44" t="s">
        <v>527</v>
      </c>
      <c r="J4" s="51" t="s">
        <v>467</v>
      </c>
    </row>
    <row r="5" spans="1:10" ht="30" customHeight="1" x14ac:dyDescent="0.45">
      <c r="A5" s="43" t="s">
        <v>468</v>
      </c>
      <c r="B5" s="44" t="s">
        <v>385</v>
      </c>
      <c r="C5" s="45" t="s">
        <v>487</v>
      </c>
      <c r="D5" s="46"/>
      <c r="E5" s="44" t="s">
        <v>313</v>
      </c>
      <c r="F5" s="48" t="s">
        <v>310</v>
      </c>
      <c r="G5" s="49" t="s">
        <v>486</v>
      </c>
      <c r="H5" s="44">
        <v>3</v>
      </c>
      <c r="I5" s="44" t="s">
        <v>527</v>
      </c>
      <c r="J5" s="51" t="s">
        <v>467</v>
      </c>
    </row>
    <row r="6" spans="1:10" ht="30" customHeight="1" x14ac:dyDescent="0.45">
      <c r="A6" s="43" t="s">
        <v>469</v>
      </c>
      <c r="B6" s="44" t="s">
        <v>385</v>
      </c>
      <c r="C6" s="45" t="s">
        <v>488</v>
      </c>
      <c r="D6" s="46" t="s">
        <v>485</v>
      </c>
      <c r="E6" s="44" t="s">
        <v>313</v>
      </c>
      <c r="F6" s="48" t="s">
        <v>310</v>
      </c>
      <c r="G6" s="49" t="s">
        <v>486</v>
      </c>
      <c r="H6" s="44">
        <v>3</v>
      </c>
      <c r="I6" s="44" t="s">
        <v>527</v>
      </c>
      <c r="J6" s="51" t="s">
        <v>467</v>
      </c>
    </row>
    <row r="7" spans="1:10" ht="30" customHeight="1" x14ac:dyDescent="0.45">
      <c r="A7" s="43" t="s">
        <v>489</v>
      </c>
      <c r="B7" s="44" t="s">
        <v>490</v>
      </c>
      <c r="C7" s="45" t="s">
        <v>491</v>
      </c>
      <c r="D7" s="52" t="s">
        <v>492</v>
      </c>
      <c r="E7" s="53" t="s">
        <v>493</v>
      </c>
      <c r="F7" s="54" t="s">
        <v>312</v>
      </c>
      <c r="G7" s="49" t="s">
        <v>486</v>
      </c>
      <c r="H7" s="44">
        <v>2</v>
      </c>
      <c r="I7" s="55" t="s">
        <v>528</v>
      </c>
      <c r="J7" s="50" t="s">
        <v>485</v>
      </c>
    </row>
    <row r="8" spans="1:10" ht="30" customHeight="1" x14ac:dyDescent="0.45">
      <c r="A8" s="43" t="s">
        <v>470</v>
      </c>
      <c r="B8" s="44" t="s">
        <v>311</v>
      </c>
      <c r="C8" s="45" t="s">
        <v>494</v>
      </c>
      <c r="D8" s="52" t="s">
        <v>495</v>
      </c>
      <c r="E8" s="53" t="s">
        <v>383</v>
      </c>
      <c r="F8" s="54" t="s">
        <v>310</v>
      </c>
      <c r="G8" s="49" t="s">
        <v>496</v>
      </c>
      <c r="H8" s="44">
        <v>3</v>
      </c>
      <c r="I8" s="55" t="s">
        <v>384</v>
      </c>
      <c r="J8" s="50" t="s">
        <v>485</v>
      </c>
    </row>
    <row r="9" spans="1:10" ht="30" customHeight="1" x14ac:dyDescent="0.45">
      <c r="A9" s="43" t="s">
        <v>471</v>
      </c>
      <c r="B9" s="44" t="s">
        <v>311</v>
      </c>
      <c r="C9" s="45" t="s">
        <v>497</v>
      </c>
      <c r="D9" s="52" t="s">
        <v>498</v>
      </c>
      <c r="E9" s="53" t="s">
        <v>383</v>
      </c>
      <c r="F9" s="54" t="s">
        <v>310</v>
      </c>
      <c r="G9" s="49" t="s">
        <v>496</v>
      </c>
      <c r="H9" s="44">
        <v>3</v>
      </c>
      <c r="I9" s="55" t="s">
        <v>384</v>
      </c>
      <c r="J9" s="50" t="s">
        <v>485</v>
      </c>
    </row>
    <row r="10" spans="1:10" ht="30" customHeight="1" x14ac:dyDescent="0.45">
      <c r="A10" s="43" t="s">
        <v>499</v>
      </c>
      <c r="B10" s="44" t="s">
        <v>500</v>
      </c>
      <c r="C10" s="45" t="s">
        <v>501</v>
      </c>
      <c r="D10" s="46"/>
      <c r="E10" s="53" t="s">
        <v>383</v>
      </c>
      <c r="F10" s="54" t="s">
        <v>310</v>
      </c>
      <c r="G10" s="49" t="s">
        <v>496</v>
      </c>
      <c r="H10" s="44">
        <v>3</v>
      </c>
      <c r="I10" s="44" t="s">
        <v>384</v>
      </c>
      <c r="J10" s="50" t="s">
        <v>485</v>
      </c>
    </row>
    <row r="11" spans="1:10" ht="30" customHeight="1" x14ac:dyDescent="0.45">
      <c r="A11" s="43" t="s">
        <v>522</v>
      </c>
      <c r="B11" s="44" t="s">
        <v>523</v>
      </c>
      <c r="C11" s="45" t="s">
        <v>524</v>
      </c>
      <c r="D11" s="46" t="s">
        <v>525</v>
      </c>
      <c r="E11" s="44" t="s">
        <v>526</v>
      </c>
      <c r="F11" s="48" t="s">
        <v>310</v>
      </c>
      <c r="G11" s="49" t="s">
        <v>496</v>
      </c>
      <c r="H11" s="44">
        <v>2</v>
      </c>
      <c r="I11" s="44" t="s">
        <v>521</v>
      </c>
      <c r="J11" s="51" t="s">
        <v>485</v>
      </c>
    </row>
    <row r="12" spans="1:10" ht="30" customHeight="1" x14ac:dyDescent="0.45">
      <c r="A12" s="43" t="s">
        <v>472</v>
      </c>
      <c r="B12" s="44" t="s">
        <v>502</v>
      </c>
      <c r="C12" s="45" t="s">
        <v>503</v>
      </c>
      <c r="D12" s="52" t="s">
        <v>504</v>
      </c>
      <c r="E12" s="44" t="s">
        <v>505</v>
      </c>
      <c r="F12" s="48" t="s">
        <v>310</v>
      </c>
      <c r="G12" s="49" t="s">
        <v>486</v>
      </c>
      <c r="H12" s="44">
        <v>2</v>
      </c>
      <c r="I12" s="44" t="s">
        <v>528</v>
      </c>
      <c r="J12" s="51" t="s">
        <v>485</v>
      </c>
    </row>
    <row r="13" spans="1:10" ht="30" customHeight="1" x14ac:dyDescent="0.45">
      <c r="A13" s="43" t="s">
        <v>473</v>
      </c>
      <c r="B13" s="44" t="s">
        <v>502</v>
      </c>
      <c r="C13" s="45" t="s">
        <v>506</v>
      </c>
      <c r="D13" s="52" t="s">
        <v>507</v>
      </c>
      <c r="E13" s="44" t="s">
        <v>505</v>
      </c>
      <c r="F13" s="48" t="s">
        <v>310</v>
      </c>
      <c r="G13" s="49" t="s">
        <v>486</v>
      </c>
      <c r="H13" s="44">
        <v>2</v>
      </c>
      <c r="I13" s="44" t="s">
        <v>528</v>
      </c>
      <c r="J13" s="51" t="s">
        <v>485</v>
      </c>
    </row>
    <row r="14" spans="1:10" ht="30" customHeight="1" x14ac:dyDescent="0.45">
      <c r="A14" s="43" t="s">
        <v>474</v>
      </c>
      <c r="B14" s="44" t="s">
        <v>314</v>
      </c>
      <c r="C14" s="45" t="s">
        <v>475</v>
      </c>
      <c r="D14" s="46" t="s">
        <v>508</v>
      </c>
      <c r="E14" s="44" t="s">
        <v>505</v>
      </c>
      <c r="F14" s="48" t="s">
        <v>310</v>
      </c>
      <c r="G14" s="49" t="s">
        <v>486</v>
      </c>
      <c r="H14" s="44">
        <v>2</v>
      </c>
      <c r="I14" s="44" t="s">
        <v>528</v>
      </c>
      <c r="J14" s="50" t="s">
        <v>485</v>
      </c>
    </row>
    <row r="15" spans="1:10" ht="30" customHeight="1" x14ac:dyDescent="0.45">
      <c r="A15" s="43" t="s">
        <v>509</v>
      </c>
      <c r="B15" s="44" t="s">
        <v>490</v>
      </c>
      <c r="C15" s="56" t="s">
        <v>510</v>
      </c>
      <c r="D15" s="46"/>
      <c r="E15" s="53" t="s">
        <v>511</v>
      </c>
      <c r="F15" s="48" t="s">
        <v>315</v>
      </c>
      <c r="G15" s="49" t="s">
        <v>496</v>
      </c>
      <c r="H15" s="44">
        <v>2</v>
      </c>
      <c r="I15" s="44" t="s">
        <v>384</v>
      </c>
      <c r="J15" s="50" t="s">
        <v>485</v>
      </c>
    </row>
    <row r="16" spans="1:10" ht="30" customHeight="1" x14ac:dyDescent="0.45">
      <c r="A16" s="43" t="s">
        <v>512</v>
      </c>
      <c r="B16" s="47" t="s">
        <v>490</v>
      </c>
      <c r="C16" s="56" t="s">
        <v>513</v>
      </c>
      <c r="D16" s="46"/>
      <c r="E16" s="53" t="s">
        <v>511</v>
      </c>
      <c r="F16" s="54" t="s">
        <v>315</v>
      </c>
      <c r="G16" s="49" t="s">
        <v>496</v>
      </c>
      <c r="H16" s="44">
        <v>2</v>
      </c>
      <c r="I16" s="44" t="s">
        <v>384</v>
      </c>
      <c r="J16" s="50" t="s">
        <v>485</v>
      </c>
    </row>
    <row r="17" spans="1:10" ht="30" customHeight="1" x14ac:dyDescent="0.45">
      <c r="A17" s="43" t="s">
        <v>514</v>
      </c>
      <c r="B17" s="44" t="s">
        <v>515</v>
      </c>
      <c r="C17" s="56" t="s">
        <v>516</v>
      </c>
      <c r="D17" s="52"/>
      <c r="E17" s="53" t="s">
        <v>511</v>
      </c>
      <c r="F17" s="54" t="s">
        <v>315</v>
      </c>
      <c r="G17" s="49" t="s">
        <v>496</v>
      </c>
      <c r="H17" s="44">
        <v>2</v>
      </c>
      <c r="I17" s="44" t="s">
        <v>384</v>
      </c>
      <c r="J17" s="50" t="s">
        <v>485</v>
      </c>
    </row>
    <row r="18" spans="1:10" ht="30" customHeight="1" x14ac:dyDescent="0.45">
      <c r="A18" s="43" t="s">
        <v>529</v>
      </c>
      <c r="B18" s="44" t="s">
        <v>530</v>
      </c>
      <c r="C18" s="45" t="s">
        <v>531</v>
      </c>
      <c r="D18" s="52" t="s">
        <v>532</v>
      </c>
      <c r="E18" s="53" t="s">
        <v>533</v>
      </c>
      <c r="F18" s="54" t="s">
        <v>312</v>
      </c>
      <c r="G18" s="49" t="s">
        <v>496</v>
      </c>
      <c r="H18" s="44">
        <v>4</v>
      </c>
      <c r="I18" s="44" t="s">
        <v>521</v>
      </c>
      <c r="J18" s="50" t="s">
        <v>485</v>
      </c>
    </row>
    <row r="19" spans="1:10" ht="30" customHeight="1" x14ac:dyDescent="0.45">
      <c r="A19" s="43" t="s">
        <v>534</v>
      </c>
      <c r="B19" s="44" t="s">
        <v>535</v>
      </c>
      <c r="C19" s="45" t="s">
        <v>536</v>
      </c>
      <c r="D19" s="52" t="s">
        <v>532</v>
      </c>
      <c r="E19" s="53" t="s">
        <v>533</v>
      </c>
      <c r="F19" s="54" t="s">
        <v>312</v>
      </c>
      <c r="G19" s="49" t="s">
        <v>496</v>
      </c>
      <c r="H19" s="44">
        <v>4</v>
      </c>
      <c r="I19" s="44" t="s">
        <v>521</v>
      </c>
      <c r="J19" s="50" t="s">
        <v>485</v>
      </c>
    </row>
    <row r="20" spans="1:10" ht="30" customHeight="1" x14ac:dyDescent="0.45">
      <c r="A20" s="43" t="s">
        <v>537</v>
      </c>
      <c r="B20" s="44" t="s">
        <v>538</v>
      </c>
      <c r="C20" s="45" t="s">
        <v>539</v>
      </c>
      <c r="D20" s="46" t="s">
        <v>540</v>
      </c>
      <c r="E20" s="53" t="s">
        <v>541</v>
      </c>
      <c r="F20" s="54" t="s">
        <v>312</v>
      </c>
      <c r="G20" s="49" t="s">
        <v>496</v>
      </c>
      <c r="H20" s="44">
        <v>3</v>
      </c>
      <c r="I20" s="57" t="s">
        <v>542</v>
      </c>
      <c r="J20" s="50" t="s">
        <v>543</v>
      </c>
    </row>
    <row r="21" spans="1:10" ht="30" customHeight="1" x14ac:dyDescent="0.45">
      <c r="A21" s="43" t="s">
        <v>544</v>
      </c>
      <c r="B21" s="44" t="s">
        <v>538</v>
      </c>
      <c r="C21" s="45" t="s">
        <v>545</v>
      </c>
      <c r="D21" s="52" t="s">
        <v>540</v>
      </c>
      <c r="E21" s="53" t="s">
        <v>541</v>
      </c>
      <c r="F21" s="54" t="s">
        <v>312</v>
      </c>
      <c r="G21" s="49" t="s">
        <v>496</v>
      </c>
      <c r="H21" s="44">
        <v>3</v>
      </c>
      <c r="I21" s="44" t="s">
        <v>542</v>
      </c>
      <c r="J21" s="50" t="s">
        <v>543</v>
      </c>
    </row>
    <row r="22" spans="1:10" ht="30" customHeight="1" x14ac:dyDescent="0.45">
      <c r="A22" s="43" t="s">
        <v>546</v>
      </c>
      <c r="B22" s="44" t="s">
        <v>538</v>
      </c>
      <c r="C22" s="45" t="s">
        <v>547</v>
      </c>
      <c r="D22" s="58" t="s">
        <v>540</v>
      </c>
      <c r="E22" s="53" t="s">
        <v>541</v>
      </c>
      <c r="F22" s="54" t="s">
        <v>312</v>
      </c>
      <c r="G22" s="49" t="s">
        <v>496</v>
      </c>
      <c r="H22" s="44">
        <v>3</v>
      </c>
      <c r="I22" s="44" t="s">
        <v>542</v>
      </c>
      <c r="J22" s="50" t="s">
        <v>543</v>
      </c>
    </row>
    <row r="23" spans="1:10" ht="30" customHeight="1" x14ac:dyDescent="0.45">
      <c r="A23" s="43" t="s">
        <v>548</v>
      </c>
      <c r="B23" s="44" t="s">
        <v>538</v>
      </c>
      <c r="C23" s="45" t="s">
        <v>549</v>
      </c>
      <c r="D23" s="59" t="s">
        <v>540</v>
      </c>
      <c r="E23" s="53" t="s">
        <v>541</v>
      </c>
      <c r="F23" s="54" t="s">
        <v>312</v>
      </c>
      <c r="G23" s="49" t="s">
        <v>496</v>
      </c>
      <c r="H23" s="44">
        <v>3</v>
      </c>
      <c r="I23" s="44" t="s">
        <v>542</v>
      </c>
      <c r="J23" s="50" t="s">
        <v>543</v>
      </c>
    </row>
    <row r="24" spans="1:10" ht="30" customHeight="1" x14ac:dyDescent="0.45">
      <c r="A24" s="43" t="s">
        <v>550</v>
      </c>
      <c r="B24" s="44" t="s">
        <v>551</v>
      </c>
      <c r="C24" s="45" t="s">
        <v>552</v>
      </c>
      <c r="D24" s="46" t="s">
        <v>553</v>
      </c>
      <c r="E24" s="53" t="s">
        <v>554</v>
      </c>
      <c r="F24" s="54" t="s">
        <v>310</v>
      </c>
      <c r="G24" s="49" t="s">
        <v>496</v>
      </c>
      <c r="H24" s="44">
        <v>2</v>
      </c>
      <c r="I24" s="44" t="s">
        <v>384</v>
      </c>
      <c r="J24" s="50" t="s">
        <v>555</v>
      </c>
    </row>
    <row r="25" spans="1:10" ht="30" customHeight="1" x14ac:dyDescent="0.45">
      <c r="A25" s="43" t="s">
        <v>556</v>
      </c>
      <c r="B25" s="44" t="s">
        <v>314</v>
      </c>
      <c r="C25" s="45" t="s">
        <v>557</v>
      </c>
      <c r="D25" s="46" t="s">
        <v>558</v>
      </c>
      <c r="E25" s="53" t="s">
        <v>559</v>
      </c>
      <c r="F25" s="54" t="s">
        <v>310</v>
      </c>
      <c r="G25" s="49" t="s">
        <v>496</v>
      </c>
      <c r="H25" s="44">
        <v>2</v>
      </c>
      <c r="I25" s="44" t="s">
        <v>528</v>
      </c>
      <c r="J25" s="50" t="s">
        <v>560</v>
      </c>
    </row>
    <row r="26" spans="1:10" ht="30" customHeight="1" x14ac:dyDescent="0.45">
      <c r="A26" s="43" t="s">
        <v>561</v>
      </c>
      <c r="B26" s="44" t="s">
        <v>314</v>
      </c>
      <c r="C26" s="45" t="s">
        <v>562</v>
      </c>
      <c r="D26" s="52" t="s">
        <v>558</v>
      </c>
      <c r="E26" s="53" t="s">
        <v>559</v>
      </c>
      <c r="F26" s="54" t="s">
        <v>310</v>
      </c>
      <c r="G26" s="49" t="s">
        <v>496</v>
      </c>
      <c r="H26" s="44">
        <v>2</v>
      </c>
      <c r="I26" s="44" t="s">
        <v>528</v>
      </c>
      <c r="J26" s="50" t="s">
        <v>563</v>
      </c>
    </row>
    <row r="27" spans="1:10" ht="30" customHeight="1" x14ac:dyDescent="0.45">
      <c r="A27" s="43" t="s">
        <v>564</v>
      </c>
      <c r="B27" s="44" t="s">
        <v>314</v>
      </c>
      <c r="C27" s="45" t="s">
        <v>565</v>
      </c>
      <c r="D27" s="46" t="s">
        <v>558</v>
      </c>
      <c r="E27" s="53" t="s">
        <v>559</v>
      </c>
      <c r="F27" s="54" t="s">
        <v>310</v>
      </c>
      <c r="G27" s="49" t="s">
        <v>496</v>
      </c>
      <c r="H27" s="44">
        <v>2</v>
      </c>
      <c r="I27" s="44" t="s">
        <v>528</v>
      </c>
      <c r="J27" s="50" t="s">
        <v>566</v>
      </c>
    </row>
    <row r="28" spans="1:10" ht="30" customHeight="1" x14ac:dyDescent="0.45">
      <c r="A28" s="43" t="s">
        <v>567</v>
      </c>
      <c r="B28" s="60" t="s">
        <v>314</v>
      </c>
      <c r="C28" s="61" t="s">
        <v>568</v>
      </c>
      <c r="D28" s="62" t="s">
        <v>558</v>
      </c>
      <c r="E28" s="53" t="s">
        <v>559</v>
      </c>
      <c r="F28" s="54" t="s">
        <v>310</v>
      </c>
      <c r="G28" s="49" t="s">
        <v>496</v>
      </c>
      <c r="H28" s="63">
        <v>2</v>
      </c>
      <c r="I28" s="64" t="s">
        <v>528</v>
      </c>
      <c r="J28" s="65" t="s">
        <v>569</v>
      </c>
    </row>
    <row r="29" spans="1:10" ht="30" customHeight="1" x14ac:dyDescent="0.45">
      <c r="A29" s="43" t="s">
        <v>570</v>
      </c>
      <c r="B29" s="66" t="s">
        <v>571</v>
      </c>
      <c r="C29" s="67" t="s">
        <v>572</v>
      </c>
      <c r="D29" s="68" t="s">
        <v>573</v>
      </c>
      <c r="E29" s="53" t="s">
        <v>574</v>
      </c>
      <c r="F29" s="54" t="s">
        <v>312</v>
      </c>
      <c r="G29" s="49" t="s">
        <v>496</v>
      </c>
      <c r="H29" s="63">
        <v>3</v>
      </c>
      <c r="I29" s="69" t="s">
        <v>575</v>
      </c>
      <c r="J29" s="70" t="s">
        <v>576</v>
      </c>
    </row>
    <row r="30" spans="1:10" ht="30" customHeight="1" x14ac:dyDescent="0.45">
      <c r="A30" s="43" t="s">
        <v>577</v>
      </c>
      <c r="B30" s="66" t="s">
        <v>571</v>
      </c>
      <c r="C30" s="67" t="s">
        <v>578</v>
      </c>
      <c r="D30" s="68" t="s">
        <v>573</v>
      </c>
      <c r="E30" s="53" t="s">
        <v>574</v>
      </c>
      <c r="F30" s="54" t="s">
        <v>312</v>
      </c>
      <c r="G30" s="49" t="s">
        <v>496</v>
      </c>
      <c r="H30" s="63">
        <v>3</v>
      </c>
      <c r="I30" s="69" t="s">
        <v>575</v>
      </c>
      <c r="J30" s="70" t="s">
        <v>579</v>
      </c>
    </row>
    <row r="31" spans="1:10" ht="30" customHeight="1" x14ac:dyDescent="0.45">
      <c r="A31" s="43" t="s">
        <v>580</v>
      </c>
      <c r="B31" s="66" t="s">
        <v>571</v>
      </c>
      <c r="C31" s="67" t="s">
        <v>581</v>
      </c>
      <c r="D31" s="68" t="s">
        <v>573</v>
      </c>
      <c r="E31" s="53" t="s">
        <v>574</v>
      </c>
      <c r="F31" s="54" t="s">
        <v>312</v>
      </c>
      <c r="G31" s="49" t="s">
        <v>496</v>
      </c>
      <c r="H31" s="63">
        <v>3</v>
      </c>
      <c r="I31" s="69" t="s">
        <v>575</v>
      </c>
      <c r="J31" s="70" t="s">
        <v>582</v>
      </c>
    </row>
    <row r="32" spans="1:10" ht="30" customHeight="1" x14ac:dyDescent="0.45">
      <c r="A32" s="43" t="s">
        <v>583</v>
      </c>
      <c r="B32" s="66" t="s">
        <v>571</v>
      </c>
      <c r="C32" s="67" t="s">
        <v>584</v>
      </c>
      <c r="D32" s="68" t="s">
        <v>573</v>
      </c>
      <c r="E32" s="53" t="s">
        <v>574</v>
      </c>
      <c r="F32" s="54" t="s">
        <v>312</v>
      </c>
      <c r="G32" s="49" t="s">
        <v>496</v>
      </c>
      <c r="H32" s="63">
        <v>3</v>
      </c>
      <c r="I32" s="69" t="s">
        <v>575</v>
      </c>
      <c r="J32" s="70" t="s">
        <v>585</v>
      </c>
    </row>
    <row r="33" spans="1:10" ht="30" customHeight="1" x14ac:dyDescent="0.45">
      <c r="A33" s="43" t="s">
        <v>586</v>
      </c>
      <c r="B33" s="44" t="s">
        <v>587</v>
      </c>
      <c r="C33" s="45" t="s">
        <v>588</v>
      </c>
      <c r="D33" s="71" t="s">
        <v>589</v>
      </c>
      <c r="E33" s="53" t="s">
        <v>590</v>
      </c>
      <c r="F33" s="54" t="s">
        <v>310</v>
      </c>
      <c r="G33" s="49" t="s">
        <v>496</v>
      </c>
      <c r="H33" s="63">
        <v>4</v>
      </c>
      <c r="I33" s="44" t="s">
        <v>384</v>
      </c>
      <c r="J33" s="72" t="s">
        <v>485</v>
      </c>
    </row>
    <row r="34" spans="1:10" ht="30" customHeight="1" x14ac:dyDescent="0.45">
      <c r="A34" s="43" t="s">
        <v>591</v>
      </c>
      <c r="B34" s="44" t="s">
        <v>587</v>
      </c>
      <c r="C34" s="45" t="s">
        <v>592</v>
      </c>
      <c r="D34" s="71" t="s">
        <v>589</v>
      </c>
      <c r="E34" s="53" t="s">
        <v>590</v>
      </c>
      <c r="F34" s="54" t="s">
        <v>310</v>
      </c>
      <c r="G34" s="49" t="s">
        <v>496</v>
      </c>
      <c r="H34" s="63">
        <v>4</v>
      </c>
      <c r="I34" s="44" t="s">
        <v>384</v>
      </c>
      <c r="J34" s="72" t="s">
        <v>485</v>
      </c>
    </row>
    <row r="35" spans="1:10" ht="30" customHeight="1" x14ac:dyDescent="0.45">
      <c r="A35" s="43" t="s">
        <v>593</v>
      </c>
      <c r="B35" s="44" t="s">
        <v>587</v>
      </c>
      <c r="C35" s="45" t="s">
        <v>594</v>
      </c>
      <c r="D35" s="71" t="s">
        <v>589</v>
      </c>
      <c r="E35" s="53" t="s">
        <v>590</v>
      </c>
      <c r="F35" s="54" t="s">
        <v>310</v>
      </c>
      <c r="G35" s="49" t="s">
        <v>496</v>
      </c>
      <c r="H35" s="63">
        <v>4</v>
      </c>
      <c r="I35" s="44" t="s">
        <v>384</v>
      </c>
      <c r="J35" s="72" t="s">
        <v>485</v>
      </c>
    </row>
    <row r="36" spans="1:10" ht="30" customHeight="1" x14ac:dyDescent="0.45">
      <c r="A36" s="43" t="s">
        <v>595</v>
      </c>
      <c r="B36" s="31" t="s">
        <v>596</v>
      </c>
      <c r="C36" s="73" t="s">
        <v>597</v>
      </c>
      <c r="D36" s="46" t="s">
        <v>598</v>
      </c>
      <c r="E36" s="53" t="s">
        <v>599</v>
      </c>
      <c r="F36" s="54" t="s">
        <v>312</v>
      </c>
      <c r="G36" s="49" t="s">
        <v>496</v>
      </c>
      <c r="H36" s="63">
        <v>2</v>
      </c>
      <c r="I36" s="44" t="s">
        <v>528</v>
      </c>
      <c r="J36" s="72" t="s">
        <v>600</v>
      </c>
    </row>
    <row r="37" spans="1:10" ht="30" customHeight="1" x14ac:dyDescent="0.45">
      <c r="A37" s="43" t="s">
        <v>601</v>
      </c>
      <c r="B37" s="31" t="s">
        <v>602</v>
      </c>
      <c r="C37" s="73" t="s">
        <v>603</v>
      </c>
      <c r="D37" s="71" t="s">
        <v>604</v>
      </c>
      <c r="E37" s="53" t="s">
        <v>599</v>
      </c>
      <c r="F37" s="54" t="s">
        <v>312</v>
      </c>
      <c r="G37" s="74" t="s">
        <v>496</v>
      </c>
      <c r="H37" s="63">
        <v>2</v>
      </c>
      <c r="I37" s="60" t="s">
        <v>528</v>
      </c>
      <c r="J37" s="72" t="s">
        <v>605</v>
      </c>
    </row>
    <row r="38" spans="1:10" ht="30" customHeight="1" x14ac:dyDescent="0.45">
      <c r="A38" s="43" t="s">
        <v>730</v>
      </c>
      <c r="B38" s="31" t="s">
        <v>731</v>
      </c>
      <c r="C38" s="32" t="s">
        <v>732</v>
      </c>
      <c r="D38" s="71" t="s">
        <v>733</v>
      </c>
      <c r="E38" s="53" t="s">
        <v>599</v>
      </c>
      <c r="F38" s="98" t="s">
        <v>312</v>
      </c>
      <c r="G38" s="49" t="s">
        <v>496</v>
      </c>
      <c r="H38" s="63">
        <v>3</v>
      </c>
      <c r="I38" s="31" t="s">
        <v>528</v>
      </c>
      <c r="J38" s="33" t="s">
        <v>734</v>
      </c>
    </row>
    <row r="39" spans="1:10" ht="30" customHeight="1" x14ac:dyDescent="0.45">
      <c r="A39" s="43" t="s">
        <v>606</v>
      </c>
      <c r="B39" s="60" t="s">
        <v>607</v>
      </c>
      <c r="C39" s="73" t="s">
        <v>608</v>
      </c>
      <c r="D39" s="75" t="s">
        <v>609</v>
      </c>
      <c r="E39" s="53" t="s">
        <v>610</v>
      </c>
      <c r="F39" s="54" t="s">
        <v>310</v>
      </c>
      <c r="G39" s="74" t="s">
        <v>496</v>
      </c>
      <c r="H39" s="63">
        <v>4</v>
      </c>
      <c r="I39" s="60" t="s">
        <v>384</v>
      </c>
      <c r="J39" s="72" t="s">
        <v>611</v>
      </c>
    </row>
    <row r="40" spans="1:10" ht="30" customHeight="1" x14ac:dyDescent="0.45">
      <c r="A40" s="43" t="s">
        <v>612</v>
      </c>
      <c r="B40" s="60" t="s">
        <v>613</v>
      </c>
      <c r="C40" s="73" t="s">
        <v>614</v>
      </c>
      <c r="D40" s="75" t="s">
        <v>609</v>
      </c>
      <c r="E40" s="53" t="s">
        <v>610</v>
      </c>
      <c r="F40" s="54" t="s">
        <v>310</v>
      </c>
      <c r="G40" s="74" t="s">
        <v>496</v>
      </c>
      <c r="H40" s="63">
        <v>4</v>
      </c>
      <c r="I40" s="60" t="s">
        <v>384</v>
      </c>
      <c r="J40" s="72" t="s">
        <v>611</v>
      </c>
    </row>
    <row r="41" spans="1:10" ht="30" customHeight="1" x14ac:dyDescent="0.45">
      <c r="A41" s="43" t="s">
        <v>615</v>
      </c>
      <c r="B41" s="60" t="s">
        <v>616</v>
      </c>
      <c r="C41" s="73" t="s">
        <v>617</v>
      </c>
      <c r="D41" s="75" t="s">
        <v>609</v>
      </c>
      <c r="E41" s="53" t="s">
        <v>610</v>
      </c>
      <c r="F41" s="54" t="s">
        <v>310</v>
      </c>
      <c r="G41" s="74" t="s">
        <v>496</v>
      </c>
      <c r="H41" s="63">
        <v>4</v>
      </c>
      <c r="I41" s="60" t="s">
        <v>384</v>
      </c>
      <c r="J41" s="72" t="s">
        <v>611</v>
      </c>
    </row>
    <row r="42" spans="1:10" ht="30" customHeight="1" x14ac:dyDescent="0.45">
      <c r="A42" s="43" t="s">
        <v>618</v>
      </c>
      <c r="B42" s="60" t="s">
        <v>619</v>
      </c>
      <c r="C42" s="73" t="s">
        <v>620</v>
      </c>
      <c r="D42" s="75" t="s">
        <v>609</v>
      </c>
      <c r="E42" s="53" t="s">
        <v>610</v>
      </c>
      <c r="F42" s="54" t="s">
        <v>310</v>
      </c>
      <c r="G42" s="74" t="s">
        <v>496</v>
      </c>
      <c r="H42" s="63">
        <v>4</v>
      </c>
      <c r="I42" s="60" t="s">
        <v>384</v>
      </c>
      <c r="J42" s="72" t="s">
        <v>611</v>
      </c>
    </row>
    <row r="43" spans="1:10" ht="30" customHeight="1" x14ac:dyDescent="0.45">
      <c r="A43" s="43" t="s">
        <v>621</v>
      </c>
      <c r="B43" s="60" t="s">
        <v>622</v>
      </c>
      <c r="C43" s="73" t="s">
        <v>623</v>
      </c>
      <c r="D43" s="75" t="s">
        <v>624</v>
      </c>
      <c r="E43" s="53" t="s">
        <v>625</v>
      </c>
      <c r="F43" s="54" t="s">
        <v>310</v>
      </c>
      <c r="G43" s="74" t="s">
        <v>496</v>
      </c>
      <c r="H43" s="63">
        <v>5</v>
      </c>
      <c r="I43" s="60" t="s">
        <v>384</v>
      </c>
      <c r="J43" s="72" t="s">
        <v>485</v>
      </c>
    </row>
    <row r="44" spans="1:10" ht="30" customHeight="1" x14ac:dyDescent="0.45">
      <c r="A44" s="43" t="s">
        <v>626</v>
      </c>
      <c r="B44" s="60" t="s">
        <v>622</v>
      </c>
      <c r="C44" s="73" t="s">
        <v>627</v>
      </c>
      <c r="D44" s="75" t="s">
        <v>624</v>
      </c>
      <c r="E44" s="53" t="s">
        <v>625</v>
      </c>
      <c r="F44" s="54" t="s">
        <v>310</v>
      </c>
      <c r="G44" s="74" t="s">
        <v>496</v>
      </c>
      <c r="H44" s="63">
        <v>5</v>
      </c>
      <c r="I44" s="60" t="s">
        <v>384</v>
      </c>
      <c r="J44" s="72" t="s">
        <v>485</v>
      </c>
    </row>
    <row r="45" spans="1:10" ht="30" customHeight="1" x14ac:dyDescent="0.45">
      <c r="A45" s="43" t="s">
        <v>628</v>
      </c>
      <c r="B45" s="31" t="s">
        <v>622</v>
      </c>
      <c r="C45" s="32" t="s">
        <v>629</v>
      </c>
      <c r="D45" s="75" t="s">
        <v>624</v>
      </c>
      <c r="E45" s="53" t="s">
        <v>625</v>
      </c>
      <c r="F45" s="54" t="s">
        <v>310</v>
      </c>
      <c r="G45" s="74" t="s">
        <v>496</v>
      </c>
      <c r="H45" s="63">
        <v>5</v>
      </c>
      <c r="I45" s="60" t="s">
        <v>384</v>
      </c>
      <c r="J45" s="72" t="s">
        <v>485</v>
      </c>
    </row>
    <row r="46" spans="1:10" ht="30" customHeight="1" x14ac:dyDescent="0.45">
      <c r="A46" s="43" t="s">
        <v>630</v>
      </c>
      <c r="B46" s="76" t="s">
        <v>622</v>
      </c>
      <c r="C46" s="77" t="s">
        <v>631</v>
      </c>
      <c r="D46" s="78" t="s">
        <v>624</v>
      </c>
      <c r="E46" s="53" t="s">
        <v>625</v>
      </c>
      <c r="F46" s="54" t="s">
        <v>310</v>
      </c>
      <c r="G46" s="79" t="s">
        <v>496</v>
      </c>
      <c r="H46" s="63">
        <v>5</v>
      </c>
      <c r="I46" s="80" t="s">
        <v>384</v>
      </c>
      <c r="J46" s="81" t="s">
        <v>485</v>
      </c>
    </row>
    <row r="47" spans="1:10" ht="30" customHeight="1" x14ac:dyDescent="0.45">
      <c r="A47" s="43" t="s">
        <v>632</v>
      </c>
      <c r="B47" s="80" t="s">
        <v>622</v>
      </c>
      <c r="C47" s="77" t="s">
        <v>633</v>
      </c>
      <c r="D47" s="78" t="s">
        <v>624</v>
      </c>
      <c r="E47" s="53" t="s">
        <v>625</v>
      </c>
      <c r="F47" s="54" t="s">
        <v>310</v>
      </c>
      <c r="G47" s="79" t="s">
        <v>496</v>
      </c>
      <c r="H47" s="63">
        <v>5</v>
      </c>
      <c r="I47" s="80" t="s">
        <v>384</v>
      </c>
      <c r="J47" s="81" t="s">
        <v>485</v>
      </c>
    </row>
    <row r="48" spans="1:10" ht="30" customHeight="1" x14ac:dyDescent="0.45">
      <c r="A48" s="43" t="s">
        <v>634</v>
      </c>
      <c r="B48" s="76" t="s">
        <v>635</v>
      </c>
      <c r="C48" s="77" t="s">
        <v>636</v>
      </c>
      <c r="D48" s="82" t="s">
        <v>637</v>
      </c>
      <c r="E48" s="53" t="s">
        <v>638</v>
      </c>
      <c r="F48" s="54" t="s">
        <v>310</v>
      </c>
      <c r="G48" s="79" t="s">
        <v>496</v>
      </c>
      <c r="H48" s="63">
        <v>5</v>
      </c>
      <c r="I48" s="80" t="s">
        <v>384</v>
      </c>
      <c r="J48" s="72" t="s">
        <v>639</v>
      </c>
    </row>
    <row r="49" spans="1:10" ht="30" customHeight="1" x14ac:dyDescent="0.45">
      <c r="A49" s="43" t="s">
        <v>640</v>
      </c>
      <c r="B49" s="44" t="s">
        <v>641</v>
      </c>
      <c r="C49" s="45" t="s">
        <v>642</v>
      </c>
      <c r="D49" s="46" t="s">
        <v>637</v>
      </c>
      <c r="E49" s="53" t="s">
        <v>638</v>
      </c>
      <c r="F49" s="54" t="s">
        <v>310</v>
      </c>
      <c r="G49" s="49" t="s">
        <v>496</v>
      </c>
      <c r="H49" s="63">
        <v>5</v>
      </c>
      <c r="I49" s="44" t="s">
        <v>384</v>
      </c>
      <c r="J49" s="72" t="s">
        <v>643</v>
      </c>
    </row>
    <row r="50" spans="1:10" ht="30" customHeight="1" x14ac:dyDescent="0.45">
      <c r="A50" s="43" t="s">
        <v>644</v>
      </c>
      <c r="B50" s="44" t="s">
        <v>645</v>
      </c>
      <c r="C50" s="45" t="s">
        <v>646</v>
      </c>
      <c r="D50" s="46" t="s">
        <v>647</v>
      </c>
      <c r="E50" s="53" t="s">
        <v>648</v>
      </c>
      <c r="F50" s="54" t="s">
        <v>310</v>
      </c>
      <c r="G50" s="49" t="s">
        <v>496</v>
      </c>
      <c r="H50" s="63">
        <v>4</v>
      </c>
      <c r="I50" s="44" t="s">
        <v>542</v>
      </c>
      <c r="J50" s="70" t="s">
        <v>485</v>
      </c>
    </row>
    <row r="51" spans="1:10" ht="30" customHeight="1" x14ac:dyDescent="0.45">
      <c r="A51" s="43" t="s">
        <v>649</v>
      </c>
      <c r="B51" s="31" t="s">
        <v>645</v>
      </c>
      <c r="C51" s="32" t="s">
        <v>650</v>
      </c>
      <c r="D51" s="75" t="s">
        <v>647</v>
      </c>
      <c r="E51" s="53" t="s">
        <v>648</v>
      </c>
      <c r="F51" s="54" t="s">
        <v>310</v>
      </c>
      <c r="G51" s="49" t="s">
        <v>496</v>
      </c>
      <c r="H51" s="63">
        <v>4</v>
      </c>
      <c r="I51" s="44" t="s">
        <v>542</v>
      </c>
      <c r="J51" s="72" t="s">
        <v>485</v>
      </c>
    </row>
    <row r="52" spans="1:10" ht="30" customHeight="1" x14ac:dyDescent="0.45">
      <c r="A52" s="83" t="s">
        <v>651</v>
      </c>
      <c r="B52" s="60" t="s">
        <v>645</v>
      </c>
      <c r="C52" s="73" t="s">
        <v>652</v>
      </c>
      <c r="D52" s="75" t="s">
        <v>647</v>
      </c>
      <c r="E52" s="53" t="s">
        <v>648</v>
      </c>
      <c r="F52" s="54" t="s">
        <v>310</v>
      </c>
      <c r="G52" s="49" t="s">
        <v>496</v>
      </c>
      <c r="H52" s="63">
        <v>4</v>
      </c>
      <c r="I52" s="60" t="s">
        <v>542</v>
      </c>
      <c r="J52" s="50" t="s">
        <v>485</v>
      </c>
    </row>
    <row r="53" spans="1:10" ht="30" customHeight="1" x14ac:dyDescent="0.45">
      <c r="A53" s="83" t="s">
        <v>653</v>
      </c>
      <c r="B53" s="60" t="s">
        <v>645</v>
      </c>
      <c r="C53" s="73" t="s">
        <v>654</v>
      </c>
      <c r="D53" s="75" t="s">
        <v>647</v>
      </c>
      <c r="E53" s="53" t="s">
        <v>648</v>
      </c>
      <c r="F53" s="54" t="s">
        <v>310</v>
      </c>
      <c r="G53" s="49" t="s">
        <v>496</v>
      </c>
      <c r="H53" s="63">
        <v>4</v>
      </c>
      <c r="I53" s="60" t="s">
        <v>542</v>
      </c>
      <c r="J53" s="50" t="s">
        <v>485</v>
      </c>
    </row>
    <row r="54" spans="1:10" ht="30" customHeight="1" x14ac:dyDescent="0.45">
      <c r="A54" s="83" t="s">
        <v>655</v>
      </c>
      <c r="B54" s="60" t="s">
        <v>656</v>
      </c>
      <c r="C54" s="73" t="s">
        <v>657</v>
      </c>
      <c r="D54" s="75" t="s">
        <v>658</v>
      </c>
      <c r="E54" s="53" t="s">
        <v>659</v>
      </c>
      <c r="F54" s="54" t="s">
        <v>310</v>
      </c>
      <c r="G54" s="49" t="s">
        <v>496</v>
      </c>
      <c r="H54" s="63">
        <v>6</v>
      </c>
      <c r="I54" s="60" t="s">
        <v>542</v>
      </c>
      <c r="J54" s="50" t="s">
        <v>660</v>
      </c>
    </row>
    <row r="55" spans="1:10" ht="30" customHeight="1" x14ac:dyDescent="0.45">
      <c r="A55" s="83" t="s">
        <v>661</v>
      </c>
      <c r="B55" s="53" t="s">
        <v>662</v>
      </c>
      <c r="C55" s="73" t="s">
        <v>663</v>
      </c>
      <c r="D55" s="75" t="s">
        <v>658</v>
      </c>
      <c r="E55" s="53" t="s">
        <v>659</v>
      </c>
      <c r="F55" s="54" t="s">
        <v>310</v>
      </c>
      <c r="G55" s="49" t="s">
        <v>496</v>
      </c>
      <c r="H55" s="63">
        <v>6</v>
      </c>
      <c r="I55" s="60" t="s">
        <v>542</v>
      </c>
      <c r="J55" s="72" t="s">
        <v>664</v>
      </c>
    </row>
    <row r="56" spans="1:10" ht="30" customHeight="1" x14ac:dyDescent="0.45">
      <c r="A56" s="83" t="s">
        <v>665</v>
      </c>
      <c r="B56" s="53" t="s">
        <v>662</v>
      </c>
      <c r="C56" s="84" t="s">
        <v>666</v>
      </c>
      <c r="D56" s="75" t="s">
        <v>658</v>
      </c>
      <c r="E56" s="53" t="s">
        <v>659</v>
      </c>
      <c r="F56" s="54" t="s">
        <v>310</v>
      </c>
      <c r="G56" s="49" t="s">
        <v>496</v>
      </c>
      <c r="H56" s="63">
        <v>6</v>
      </c>
      <c r="I56" s="60" t="s">
        <v>542</v>
      </c>
      <c r="J56" s="72" t="s">
        <v>667</v>
      </c>
    </row>
    <row r="57" spans="1:10" ht="30" customHeight="1" x14ac:dyDescent="0.45">
      <c r="A57" s="83" t="s">
        <v>668</v>
      </c>
      <c r="B57" s="60" t="s">
        <v>669</v>
      </c>
      <c r="C57" s="73" t="s">
        <v>670</v>
      </c>
      <c r="D57" s="75" t="s">
        <v>671</v>
      </c>
      <c r="E57" s="44" t="s">
        <v>672</v>
      </c>
      <c r="F57" s="48" t="s">
        <v>310</v>
      </c>
      <c r="G57" s="49" t="s">
        <v>486</v>
      </c>
      <c r="H57" s="63">
        <v>4</v>
      </c>
      <c r="I57" s="60" t="s">
        <v>542</v>
      </c>
      <c r="J57" s="50" t="s">
        <v>673</v>
      </c>
    </row>
    <row r="58" spans="1:10" ht="30" customHeight="1" x14ac:dyDescent="0.45">
      <c r="A58" s="83" t="s">
        <v>674</v>
      </c>
      <c r="B58" s="60" t="s">
        <v>669</v>
      </c>
      <c r="C58" s="73" t="s">
        <v>675</v>
      </c>
      <c r="D58" s="75" t="s">
        <v>676</v>
      </c>
      <c r="E58" s="44" t="s">
        <v>672</v>
      </c>
      <c r="F58" s="48" t="s">
        <v>310</v>
      </c>
      <c r="G58" s="49" t="s">
        <v>486</v>
      </c>
      <c r="H58" s="63">
        <v>4</v>
      </c>
      <c r="I58" s="60" t="s">
        <v>542</v>
      </c>
      <c r="J58" s="50" t="s">
        <v>677</v>
      </c>
    </row>
    <row r="59" spans="1:10" ht="30" customHeight="1" x14ac:dyDescent="0.45">
      <c r="A59" s="83" t="s">
        <v>678</v>
      </c>
      <c r="B59" s="60" t="s">
        <v>669</v>
      </c>
      <c r="C59" s="73" t="s">
        <v>679</v>
      </c>
      <c r="D59" s="75" t="s">
        <v>680</v>
      </c>
      <c r="E59" s="44" t="s">
        <v>672</v>
      </c>
      <c r="F59" s="48" t="s">
        <v>310</v>
      </c>
      <c r="G59" s="49" t="s">
        <v>486</v>
      </c>
      <c r="H59" s="63">
        <v>4</v>
      </c>
      <c r="I59" s="60" t="s">
        <v>542</v>
      </c>
      <c r="J59" s="50" t="s">
        <v>673</v>
      </c>
    </row>
    <row r="60" spans="1:10" ht="30" customHeight="1" x14ac:dyDescent="0.45">
      <c r="A60" s="83" t="s">
        <v>681</v>
      </c>
      <c r="B60" s="60" t="s">
        <v>669</v>
      </c>
      <c r="C60" s="73" t="s">
        <v>682</v>
      </c>
      <c r="D60" s="75" t="s">
        <v>683</v>
      </c>
      <c r="E60" s="44" t="s">
        <v>672</v>
      </c>
      <c r="F60" s="48" t="s">
        <v>310</v>
      </c>
      <c r="G60" s="49" t="s">
        <v>486</v>
      </c>
      <c r="H60" s="63">
        <v>4</v>
      </c>
      <c r="I60" s="85" t="s">
        <v>542</v>
      </c>
      <c r="J60" s="50" t="s">
        <v>684</v>
      </c>
    </row>
    <row r="61" spans="1:10" ht="30" customHeight="1" x14ac:dyDescent="0.45">
      <c r="A61" s="83" t="s">
        <v>685</v>
      </c>
      <c r="B61" s="60" t="s">
        <v>686</v>
      </c>
      <c r="C61" s="73" t="s">
        <v>687</v>
      </c>
      <c r="D61" s="62" t="s">
        <v>688</v>
      </c>
      <c r="E61" s="53" t="s">
        <v>672</v>
      </c>
      <c r="F61" s="54" t="s">
        <v>310</v>
      </c>
      <c r="G61" s="74" t="s">
        <v>486</v>
      </c>
      <c r="H61" s="63">
        <v>4</v>
      </c>
      <c r="I61" s="64" t="s">
        <v>542</v>
      </c>
      <c r="J61" s="65" t="s">
        <v>689</v>
      </c>
    </row>
    <row r="62" spans="1:10" ht="30" customHeight="1" x14ac:dyDescent="0.45">
      <c r="A62" s="83" t="s">
        <v>690</v>
      </c>
      <c r="B62" s="60" t="s">
        <v>686</v>
      </c>
      <c r="C62" s="73" t="s">
        <v>691</v>
      </c>
      <c r="D62" s="68" t="s">
        <v>688</v>
      </c>
      <c r="E62" s="53" t="s">
        <v>672</v>
      </c>
      <c r="F62" s="54" t="s">
        <v>310</v>
      </c>
      <c r="G62" s="74" t="s">
        <v>486</v>
      </c>
      <c r="H62" s="63">
        <v>4</v>
      </c>
      <c r="I62" s="69" t="s">
        <v>542</v>
      </c>
      <c r="J62" s="65" t="s">
        <v>689</v>
      </c>
    </row>
    <row r="63" spans="1:10" ht="30" customHeight="1" x14ac:dyDescent="0.45">
      <c r="A63" s="83" t="s">
        <v>692</v>
      </c>
      <c r="B63" s="60" t="s">
        <v>693</v>
      </c>
      <c r="C63" s="73" t="s">
        <v>694</v>
      </c>
      <c r="D63" s="75" t="s">
        <v>695</v>
      </c>
      <c r="E63" s="53" t="s">
        <v>672</v>
      </c>
      <c r="F63" s="54" t="s">
        <v>310</v>
      </c>
      <c r="G63" s="49" t="s">
        <v>486</v>
      </c>
      <c r="H63" s="63">
        <v>4</v>
      </c>
      <c r="I63" s="60" t="s">
        <v>542</v>
      </c>
      <c r="J63" s="72" t="s">
        <v>696</v>
      </c>
    </row>
    <row r="64" spans="1:10" ht="30" customHeight="1" x14ac:dyDescent="0.45">
      <c r="A64" s="83" t="s">
        <v>697</v>
      </c>
      <c r="B64" s="60" t="s">
        <v>693</v>
      </c>
      <c r="C64" s="73" t="s">
        <v>698</v>
      </c>
      <c r="D64" s="75" t="s">
        <v>699</v>
      </c>
      <c r="E64" s="53" t="s">
        <v>672</v>
      </c>
      <c r="F64" s="54" t="s">
        <v>310</v>
      </c>
      <c r="G64" s="49" t="s">
        <v>486</v>
      </c>
      <c r="H64" s="63">
        <v>4</v>
      </c>
      <c r="I64" s="60" t="s">
        <v>542</v>
      </c>
      <c r="J64" s="72" t="s">
        <v>696</v>
      </c>
    </row>
    <row r="65" spans="1:10" ht="30" customHeight="1" x14ac:dyDescent="0.45">
      <c r="A65" s="83" t="s">
        <v>700</v>
      </c>
      <c r="B65" s="60" t="s">
        <v>693</v>
      </c>
      <c r="C65" s="73" t="s">
        <v>701</v>
      </c>
      <c r="D65" s="75" t="s">
        <v>702</v>
      </c>
      <c r="E65" s="53" t="s">
        <v>672</v>
      </c>
      <c r="F65" s="54" t="s">
        <v>310</v>
      </c>
      <c r="G65" s="49" t="s">
        <v>486</v>
      </c>
      <c r="H65" s="63">
        <v>4</v>
      </c>
      <c r="I65" s="60" t="s">
        <v>542</v>
      </c>
      <c r="J65" s="72" t="s">
        <v>696</v>
      </c>
    </row>
    <row r="66" spans="1:10" ht="30" customHeight="1" x14ac:dyDescent="0.45">
      <c r="A66" s="83" t="s">
        <v>703</v>
      </c>
      <c r="B66" s="60" t="s">
        <v>704</v>
      </c>
      <c r="C66" s="73" t="s">
        <v>705</v>
      </c>
      <c r="D66" s="75" t="s">
        <v>706</v>
      </c>
      <c r="E66" s="53" t="s">
        <v>707</v>
      </c>
      <c r="F66" s="54" t="s">
        <v>315</v>
      </c>
      <c r="G66" s="49" t="s">
        <v>496</v>
      </c>
      <c r="H66" s="63">
        <v>4</v>
      </c>
      <c r="I66" s="60" t="s">
        <v>384</v>
      </c>
      <c r="J66" s="72" t="s">
        <v>485</v>
      </c>
    </row>
    <row r="67" spans="1:10" ht="30" customHeight="1" x14ac:dyDescent="0.45">
      <c r="A67" s="83" t="s">
        <v>708</v>
      </c>
      <c r="B67" s="60" t="s">
        <v>709</v>
      </c>
      <c r="C67" s="73" t="s">
        <v>710</v>
      </c>
      <c r="D67" s="75" t="s">
        <v>711</v>
      </c>
      <c r="E67" s="53" t="s">
        <v>707</v>
      </c>
      <c r="F67" s="54" t="s">
        <v>315</v>
      </c>
      <c r="G67" s="49" t="s">
        <v>496</v>
      </c>
      <c r="H67" s="63">
        <v>4</v>
      </c>
      <c r="I67" s="60" t="s">
        <v>384</v>
      </c>
      <c r="J67" s="72" t="s">
        <v>485</v>
      </c>
    </row>
    <row r="68" spans="1:10" ht="30" customHeight="1" x14ac:dyDescent="0.45">
      <c r="A68" s="83" t="s">
        <v>717</v>
      </c>
      <c r="B68" s="60" t="s">
        <v>718</v>
      </c>
      <c r="C68" s="73" t="s">
        <v>719</v>
      </c>
      <c r="D68" s="86" t="s">
        <v>720</v>
      </c>
      <c r="E68" s="53" t="s">
        <v>721</v>
      </c>
      <c r="F68" s="54" t="s">
        <v>310</v>
      </c>
      <c r="G68" s="49" t="s">
        <v>496</v>
      </c>
      <c r="H68" s="63">
        <v>3</v>
      </c>
      <c r="I68" s="60" t="s">
        <v>722</v>
      </c>
      <c r="J68" s="72"/>
    </row>
    <row r="69" spans="1:10" ht="30" customHeight="1" x14ac:dyDescent="0.45">
      <c r="A69" s="83" t="s">
        <v>723</v>
      </c>
      <c r="B69" s="60" t="s">
        <v>724</v>
      </c>
      <c r="C69" s="73" t="s">
        <v>725</v>
      </c>
      <c r="D69" s="71" t="s">
        <v>720</v>
      </c>
      <c r="E69" s="53" t="s">
        <v>721</v>
      </c>
      <c r="F69" s="54" t="s">
        <v>310</v>
      </c>
      <c r="G69" s="49" t="s">
        <v>496</v>
      </c>
      <c r="H69" s="63">
        <v>3</v>
      </c>
      <c r="I69" s="60" t="s">
        <v>722</v>
      </c>
      <c r="J69" s="72"/>
    </row>
    <row r="70" spans="1:10" ht="30" customHeight="1" x14ac:dyDescent="0.45">
      <c r="A70" s="83" t="s">
        <v>726</v>
      </c>
      <c r="B70" s="31" t="s">
        <v>718</v>
      </c>
      <c r="C70" s="32" t="s">
        <v>727</v>
      </c>
      <c r="D70" s="87" t="s">
        <v>728</v>
      </c>
      <c r="E70" s="53" t="s">
        <v>721</v>
      </c>
      <c r="F70" s="54" t="s">
        <v>310</v>
      </c>
      <c r="G70" s="88" t="s">
        <v>496</v>
      </c>
      <c r="H70" s="63">
        <v>3</v>
      </c>
      <c r="I70" s="31" t="s">
        <v>722</v>
      </c>
      <c r="J70" s="33"/>
    </row>
    <row r="71" spans="1:10" ht="30" customHeight="1" x14ac:dyDescent="0.45">
      <c r="A71" s="83"/>
      <c r="B71" s="31"/>
      <c r="C71" s="32"/>
      <c r="D71" s="90"/>
      <c r="E71" s="53"/>
      <c r="F71" s="54"/>
      <c r="G71" s="88"/>
      <c r="H71" s="89"/>
      <c r="I71" s="31"/>
      <c r="J71" s="33"/>
    </row>
    <row r="72" spans="1:10" ht="30" customHeight="1" x14ac:dyDescent="0.45">
      <c r="A72" s="83"/>
      <c r="B72" s="31"/>
      <c r="C72" s="32"/>
      <c r="D72" s="71"/>
      <c r="E72" s="53"/>
      <c r="F72" s="54"/>
      <c r="G72" s="88"/>
      <c r="H72" s="89"/>
      <c r="I72" s="31"/>
      <c r="J72" s="33"/>
    </row>
    <row r="73" spans="1:10" ht="30" customHeight="1" x14ac:dyDescent="0.45">
      <c r="A73" s="83"/>
      <c r="B73" s="44"/>
      <c r="C73" s="73"/>
      <c r="D73" s="73"/>
      <c r="E73" s="53"/>
      <c r="F73" s="54"/>
      <c r="G73" s="49"/>
      <c r="H73" s="63"/>
      <c r="I73" s="53"/>
      <c r="J73" s="50"/>
    </row>
    <row r="74" spans="1:10" ht="30" customHeight="1" x14ac:dyDescent="0.45">
      <c r="A74" s="83"/>
      <c r="B74" s="44"/>
      <c r="C74" s="45"/>
      <c r="D74" s="73"/>
      <c r="E74" s="53"/>
      <c r="F74" s="54"/>
      <c r="G74" s="49"/>
      <c r="H74" s="63"/>
      <c r="I74" s="53"/>
      <c r="J74" s="50"/>
    </row>
    <row r="75" spans="1:10" ht="30" customHeight="1" x14ac:dyDescent="0.45">
      <c r="A75" s="83"/>
      <c r="B75" s="60"/>
      <c r="C75" s="45"/>
      <c r="D75" s="73"/>
      <c r="E75" s="53"/>
      <c r="F75" s="54"/>
      <c r="G75" s="49"/>
      <c r="H75" s="63"/>
      <c r="I75" s="44"/>
      <c r="J75" s="72"/>
    </row>
    <row r="76" spans="1:10" ht="30" customHeight="1" x14ac:dyDescent="0.45">
      <c r="A76" s="83"/>
      <c r="B76" s="60"/>
      <c r="C76" s="45"/>
      <c r="D76" s="73"/>
      <c r="E76" s="53"/>
      <c r="F76" s="54"/>
      <c r="G76" s="49"/>
      <c r="H76" s="63"/>
      <c r="I76" s="44"/>
      <c r="J76" s="72"/>
    </row>
    <row r="77" spans="1:10" ht="30" customHeight="1" x14ac:dyDescent="0.45">
      <c r="A77" s="83"/>
      <c r="B77" s="44"/>
      <c r="C77" s="45"/>
      <c r="D77" s="73"/>
      <c r="E77" s="53"/>
      <c r="F77" s="54"/>
      <c r="G77" s="49"/>
      <c r="H77" s="63"/>
      <c r="I77" s="44"/>
      <c r="J77" s="50"/>
    </row>
    <row r="78" spans="1:10" ht="30" customHeight="1" x14ac:dyDescent="0.45">
      <c r="A78" s="83"/>
      <c r="B78" s="44"/>
      <c r="C78" s="45"/>
      <c r="D78" s="46"/>
      <c r="E78" s="53"/>
      <c r="F78" s="54"/>
      <c r="G78" s="49"/>
      <c r="H78" s="63"/>
      <c r="I78" s="44"/>
      <c r="J78" s="50"/>
    </row>
    <row r="79" spans="1:10" ht="30" customHeight="1" x14ac:dyDescent="0.45">
      <c r="A79" s="83"/>
      <c r="B79" s="44"/>
      <c r="C79" s="45"/>
      <c r="D79" s="46"/>
      <c r="E79" s="53"/>
      <c r="F79" s="54"/>
      <c r="G79" s="49"/>
      <c r="H79" s="63"/>
      <c r="I79" s="44"/>
      <c r="J79" s="50"/>
    </row>
    <row r="80" spans="1:10" ht="30" customHeight="1" x14ac:dyDescent="0.45">
      <c r="A80" s="83"/>
      <c r="B80" s="44"/>
      <c r="C80" s="45"/>
      <c r="D80" s="46"/>
      <c r="E80" s="53"/>
      <c r="F80" s="54"/>
      <c r="G80" s="49"/>
      <c r="H80" s="63"/>
      <c r="I80" s="44"/>
      <c r="J80" s="50"/>
    </row>
    <row r="81" spans="1:10" ht="30" customHeight="1" x14ac:dyDescent="0.45">
      <c r="A81" s="83"/>
      <c r="B81" s="53"/>
      <c r="C81" s="84"/>
      <c r="D81" s="91"/>
      <c r="E81" s="44"/>
      <c r="F81" s="54"/>
      <c r="G81" s="49"/>
      <c r="H81" s="63"/>
      <c r="I81" s="44"/>
      <c r="J81" s="50"/>
    </row>
    <row r="82" spans="1:10" ht="30" customHeight="1" x14ac:dyDescent="0.45">
      <c r="A82" s="43"/>
      <c r="B82" s="44"/>
      <c r="C82" s="45"/>
      <c r="D82" s="91"/>
      <c r="E82" s="53"/>
      <c r="F82" s="54"/>
      <c r="G82" s="49"/>
      <c r="H82" s="63"/>
      <c r="I82" s="44"/>
      <c r="J82" s="50"/>
    </row>
    <row r="83" spans="1:10" ht="30" customHeight="1" x14ac:dyDescent="0.45">
      <c r="A83" s="43"/>
      <c r="B83" s="44"/>
      <c r="C83" s="45"/>
      <c r="D83" s="91"/>
      <c r="E83" s="53"/>
      <c r="F83" s="54"/>
      <c r="G83" s="49"/>
      <c r="H83" s="63"/>
      <c r="I83" s="44"/>
      <c r="J83" s="50"/>
    </row>
    <row r="84" spans="1:10" ht="30" customHeight="1" x14ac:dyDescent="0.45">
      <c r="A84" s="43"/>
      <c r="B84" s="44"/>
      <c r="C84" s="45"/>
      <c r="D84" s="91"/>
      <c r="E84" s="53"/>
      <c r="F84" s="54"/>
      <c r="G84" s="49"/>
      <c r="H84" s="63"/>
      <c r="I84" s="44"/>
      <c r="J84" s="50"/>
    </row>
    <row r="85" spans="1:10" ht="30" customHeight="1" x14ac:dyDescent="0.45">
      <c r="A85" s="43"/>
      <c r="B85" s="44"/>
      <c r="C85" s="45"/>
      <c r="D85" s="91"/>
      <c r="E85" s="53"/>
      <c r="F85" s="54"/>
      <c r="G85" s="49"/>
      <c r="H85" s="63"/>
      <c r="I85" s="44"/>
      <c r="J85" s="50"/>
    </row>
    <row r="86" spans="1:10" ht="30" customHeight="1" x14ac:dyDescent="0.45">
      <c r="A86" s="43"/>
      <c r="B86" s="44"/>
      <c r="C86" s="45"/>
      <c r="D86" s="91"/>
      <c r="E86" s="53"/>
      <c r="F86" s="54"/>
      <c r="G86" s="49"/>
      <c r="H86" s="63"/>
      <c r="I86" s="44"/>
      <c r="J86" s="50"/>
    </row>
    <row r="87" spans="1:10" ht="30" customHeight="1" x14ac:dyDescent="0.45">
      <c r="A87" s="43"/>
      <c r="B87" s="60"/>
      <c r="C87" s="73"/>
      <c r="D87" s="92"/>
      <c r="E87" s="93"/>
      <c r="F87" s="94"/>
      <c r="G87" s="74"/>
      <c r="H87" s="95"/>
      <c r="I87" s="60"/>
      <c r="J87" s="72"/>
    </row>
    <row r="88" spans="1:10" ht="30" customHeight="1" x14ac:dyDescent="0.45">
      <c r="A88" s="43"/>
      <c r="B88" s="60"/>
      <c r="C88" s="73"/>
      <c r="D88" s="75"/>
      <c r="E88" s="93"/>
      <c r="F88" s="94"/>
      <c r="G88" s="74"/>
      <c r="H88" s="96"/>
      <c r="I88" s="60"/>
      <c r="J88" s="72"/>
    </row>
    <row r="89" spans="1:10" ht="30" customHeight="1" x14ac:dyDescent="0.45">
      <c r="A89" s="43"/>
      <c r="B89" s="60"/>
      <c r="C89" s="73"/>
      <c r="D89" s="71"/>
      <c r="E89" s="93"/>
      <c r="F89" s="94"/>
      <c r="G89" s="74"/>
      <c r="H89" s="96"/>
      <c r="I89" s="60"/>
      <c r="J89" s="72"/>
    </row>
    <row r="90" spans="1:10" ht="30" customHeight="1" x14ac:dyDescent="0.45">
      <c r="A90" s="43"/>
      <c r="B90" s="60"/>
      <c r="C90" s="73"/>
      <c r="D90" s="97"/>
      <c r="E90" s="93"/>
      <c r="F90" s="94"/>
      <c r="G90" s="74"/>
      <c r="H90" s="96"/>
      <c r="I90" s="60"/>
      <c r="J90" s="72"/>
    </row>
    <row r="91" spans="1:10" ht="30" customHeight="1" x14ac:dyDescent="0.45">
      <c r="A91" s="43"/>
      <c r="B91" s="60"/>
      <c r="C91" s="73"/>
      <c r="D91" s="86"/>
      <c r="E91" s="93"/>
      <c r="F91" s="94"/>
      <c r="G91" s="74"/>
      <c r="H91" s="96"/>
      <c r="I91" s="60"/>
      <c r="J91" s="72"/>
    </row>
    <row r="92" spans="1:10" ht="30" customHeight="1" x14ac:dyDescent="0.45">
      <c r="A92" s="43"/>
      <c r="B92" s="60"/>
      <c r="C92" s="73"/>
      <c r="D92" s="73"/>
      <c r="E92" s="93"/>
      <c r="F92" s="94"/>
      <c r="G92" s="74"/>
      <c r="H92" s="96"/>
      <c r="I92" s="60"/>
      <c r="J92" s="72"/>
    </row>
    <row r="93" spans="1:10" ht="30" customHeight="1" x14ac:dyDescent="0.45">
      <c r="A93" s="43"/>
      <c r="B93" s="31"/>
      <c r="C93" s="32"/>
      <c r="D93" s="71"/>
      <c r="E93" s="53"/>
      <c r="F93" s="98"/>
      <c r="G93" s="49"/>
      <c r="H93" s="63"/>
      <c r="I93" s="31"/>
      <c r="J93" s="33"/>
    </row>
    <row r="94" spans="1:10" ht="30" customHeight="1" x14ac:dyDescent="0.45">
      <c r="A94" s="43"/>
      <c r="B94" s="31"/>
      <c r="C94" s="32"/>
      <c r="D94" s="71"/>
      <c r="E94" s="53"/>
      <c r="F94" s="98"/>
      <c r="G94" s="49"/>
      <c r="H94" s="63"/>
      <c r="I94" s="31"/>
      <c r="J94" s="33"/>
    </row>
    <row r="95" spans="1:10" ht="30" customHeight="1" x14ac:dyDescent="0.45">
      <c r="A95" s="43"/>
      <c r="B95" s="31"/>
      <c r="C95" s="32"/>
      <c r="D95" s="71"/>
      <c r="E95" s="53"/>
      <c r="F95" s="98"/>
      <c r="G95" s="49"/>
      <c r="H95" s="63"/>
      <c r="I95" s="31"/>
      <c r="J95" s="33"/>
    </row>
    <row r="96" spans="1:10" ht="30" customHeight="1" x14ac:dyDescent="0.45">
      <c r="A96" s="43"/>
      <c r="B96" s="31"/>
      <c r="C96" s="32"/>
      <c r="D96" s="71"/>
      <c r="E96" s="53"/>
      <c r="F96" s="98"/>
      <c r="G96" s="49"/>
      <c r="H96" s="63"/>
      <c r="I96" s="31"/>
      <c r="J96" s="33"/>
    </row>
    <row r="97" spans="1:10" ht="30" customHeight="1" x14ac:dyDescent="0.45">
      <c r="A97" s="43"/>
      <c r="B97" s="31"/>
      <c r="C97" s="32"/>
      <c r="D97" s="71"/>
      <c r="E97" s="53"/>
      <c r="F97" s="98"/>
      <c r="G97" s="49"/>
      <c r="H97" s="63"/>
      <c r="I97" s="31"/>
      <c r="J97" s="33"/>
    </row>
    <row r="98" spans="1:10" ht="30" customHeight="1" x14ac:dyDescent="0.45">
      <c r="A98" s="99"/>
      <c r="B98" s="34"/>
      <c r="C98" s="35"/>
      <c r="D98" s="100"/>
      <c r="E98" s="101"/>
      <c r="F98" s="102"/>
      <c r="G98" s="103"/>
      <c r="H98" s="104"/>
      <c r="I98" s="34"/>
      <c r="J98" s="36"/>
    </row>
    <row r="99" spans="1:10" x14ac:dyDescent="0.45">
      <c r="A99" s="43"/>
      <c r="B99" s="31"/>
      <c r="C99" s="32"/>
      <c r="D99" s="71"/>
      <c r="E99" s="53"/>
      <c r="F99" s="98"/>
      <c r="G99" s="49"/>
      <c r="H99" s="63"/>
      <c r="I99" s="31"/>
      <c r="J99" s="33"/>
    </row>
    <row r="100" spans="1:10" x14ac:dyDescent="0.45">
      <c r="A100" s="43"/>
      <c r="B100" s="31"/>
      <c r="C100" s="32"/>
      <c r="D100" s="71"/>
      <c r="E100" s="53"/>
      <c r="F100" s="98"/>
      <c r="G100" s="49"/>
      <c r="H100" s="63"/>
      <c r="I100" s="31"/>
      <c r="J100" s="33"/>
    </row>
    <row r="101" spans="1:10" x14ac:dyDescent="0.45">
      <c r="A101" s="43"/>
      <c r="B101" s="31"/>
      <c r="C101" s="32"/>
      <c r="D101" s="71"/>
      <c r="E101" s="53"/>
      <c r="F101" s="98"/>
      <c r="G101" s="49"/>
      <c r="H101" s="63"/>
      <c r="I101" s="31"/>
      <c r="J101" s="33"/>
    </row>
    <row r="102" spans="1:10" x14ac:dyDescent="0.45">
      <c r="A102" s="43"/>
      <c r="B102" s="31"/>
      <c r="C102" s="32"/>
      <c r="D102" s="71"/>
      <c r="E102" s="53"/>
      <c r="F102" s="98"/>
      <c r="G102" s="49"/>
      <c r="H102" s="63"/>
      <c r="I102" s="31"/>
      <c r="J102" s="33"/>
    </row>
    <row r="103" spans="1:10" x14ac:dyDescent="0.45">
      <c r="A103" s="43"/>
      <c r="B103" s="31"/>
      <c r="C103" s="32"/>
      <c r="D103" s="71"/>
      <c r="E103" s="53"/>
      <c r="F103" s="98"/>
      <c r="G103" s="49"/>
      <c r="H103" s="63"/>
      <c r="I103" s="31"/>
      <c r="J103" s="33"/>
    </row>
    <row r="104" spans="1:10" x14ac:dyDescent="0.45">
      <c r="A104" s="43"/>
      <c r="B104" s="31"/>
      <c r="C104" s="32"/>
      <c r="D104" s="71"/>
      <c r="E104" s="53"/>
      <c r="F104" s="98"/>
      <c r="G104" s="49"/>
      <c r="H104" s="63"/>
      <c r="I104" s="31"/>
      <c r="J104" s="33"/>
    </row>
    <row r="105" spans="1:10" x14ac:dyDescent="0.45">
      <c r="A105" s="43"/>
      <c r="B105" s="31"/>
      <c r="C105" s="32"/>
      <c r="D105" s="71"/>
      <c r="E105" s="53"/>
      <c r="F105" s="98"/>
      <c r="G105" s="49"/>
      <c r="H105" s="63"/>
      <c r="I105" s="31"/>
      <c r="J105" s="33"/>
    </row>
    <row r="106" spans="1:10" x14ac:dyDescent="0.45">
      <c r="A106" s="43"/>
      <c r="B106" s="31"/>
      <c r="C106" s="32"/>
      <c r="D106" s="71"/>
      <c r="E106" s="53"/>
      <c r="F106" s="98"/>
      <c r="G106" s="49"/>
      <c r="H106" s="63"/>
      <c r="I106" s="31"/>
      <c r="J106" s="33"/>
    </row>
    <row r="107" spans="1:10" x14ac:dyDescent="0.45">
      <c r="A107" s="43"/>
      <c r="B107" s="31"/>
      <c r="C107" s="32"/>
      <c r="D107" s="71"/>
      <c r="E107" s="53"/>
      <c r="F107" s="98"/>
      <c r="G107" s="49"/>
      <c r="H107" s="63"/>
      <c r="I107" s="31"/>
      <c r="J107" s="33"/>
    </row>
    <row r="108" spans="1:10" x14ac:dyDescent="0.45">
      <c r="A108" s="43"/>
      <c r="B108" s="31"/>
      <c r="C108" s="32"/>
      <c r="D108" s="71"/>
      <c r="E108" s="53"/>
      <c r="F108" s="98"/>
      <c r="G108" s="49"/>
      <c r="H108" s="63"/>
      <c r="I108" s="31"/>
      <c r="J108" s="33"/>
    </row>
    <row r="109" spans="1:10" x14ac:dyDescent="0.45">
      <c r="A109" s="99"/>
      <c r="B109" s="34"/>
      <c r="C109" s="35"/>
      <c r="D109" s="100"/>
      <c r="E109" s="101"/>
      <c r="F109" s="102"/>
      <c r="G109" s="103"/>
      <c r="H109" s="104"/>
      <c r="I109" s="34"/>
      <c r="J109" s="36"/>
    </row>
    <row r="110" spans="1:10" x14ac:dyDescent="0.45">
      <c r="A110" s="105"/>
      <c r="B110" s="105"/>
      <c r="C110" s="106"/>
      <c r="D110" s="105"/>
      <c r="E110" s="105"/>
      <c r="F110" s="105"/>
      <c r="G110" s="105"/>
      <c r="H110" s="105"/>
      <c r="I110" s="105"/>
      <c r="J110" s="105"/>
    </row>
    <row r="111" spans="1:10" x14ac:dyDescent="0.45">
      <c r="A111" s="105"/>
      <c r="B111" s="105"/>
      <c r="C111" s="106"/>
      <c r="D111" s="105"/>
      <c r="E111" s="105"/>
      <c r="F111" s="105"/>
      <c r="G111" s="105"/>
      <c r="H111" s="105"/>
      <c r="I111" s="105"/>
      <c r="J111" s="105"/>
    </row>
    <row r="112" spans="1:10" x14ac:dyDescent="0.45">
      <c r="A112" s="105"/>
      <c r="B112" s="105"/>
      <c r="C112" s="106"/>
      <c r="D112" s="105"/>
      <c r="E112" s="105"/>
      <c r="F112" s="105"/>
      <c r="G112" s="105"/>
      <c r="H112" s="105"/>
      <c r="I112" s="105"/>
      <c r="J112" s="105"/>
    </row>
    <row r="113" spans="1:10" x14ac:dyDescent="0.45">
      <c r="A113" s="105"/>
      <c r="B113" s="105"/>
      <c r="C113" s="106"/>
      <c r="D113" s="105"/>
      <c r="E113" s="105"/>
      <c r="F113" s="105"/>
      <c r="G113" s="105"/>
      <c r="H113" s="105"/>
      <c r="I113" s="105"/>
      <c r="J113" s="105"/>
    </row>
    <row r="114" spans="1:10" x14ac:dyDescent="0.45">
      <c r="A114" s="105"/>
      <c r="B114" s="105"/>
      <c r="C114" s="106"/>
      <c r="D114" s="105"/>
      <c r="E114" s="105"/>
      <c r="F114" s="105"/>
      <c r="G114" s="105"/>
      <c r="H114" s="105"/>
      <c r="I114" s="105"/>
      <c r="J114" s="105"/>
    </row>
    <row r="115" spans="1:10" x14ac:dyDescent="0.45">
      <c r="A115" s="105"/>
      <c r="B115" s="105"/>
      <c r="C115" s="106"/>
      <c r="D115" s="105"/>
      <c r="E115" s="105"/>
      <c r="F115" s="105"/>
      <c r="G115" s="105"/>
      <c r="H115" s="105"/>
      <c r="I115" s="105"/>
      <c r="J115" s="105"/>
    </row>
    <row r="116" spans="1:10" x14ac:dyDescent="0.45">
      <c r="A116" s="105"/>
      <c r="B116" s="105"/>
      <c r="C116" s="106"/>
      <c r="D116" s="105"/>
      <c r="E116" s="105"/>
      <c r="F116" s="105"/>
      <c r="G116" s="105"/>
      <c r="H116" s="105"/>
      <c r="I116" s="105"/>
      <c r="J116" s="105"/>
    </row>
    <row r="117" spans="1:10" x14ac:dyDescent="0.45">
      <c r="A117" s="105"/>
      <c r="B117" s="105"/>
      <c r="C117" s="106"/>
      <c r="D117" s="105"/>
      <c r="E117" s="105"/>
      <c r="F117" s="105"/>
      <c r="G117" s="105"/>
      <c r="H117" s="105"/>
      <c r="I117" s="105"/>
      <c r="J117" s="105"/>
    </row>
    <row r="118" spans="1:10" x14ac:dyDescent="0.45">
      <c r="A118" s="105"/>
      <c r="B118" s="105"/>
      <c r="C118" s="106"/>
      <c r="D118" s="105"/>
      <c r="E118" s="105"/>
      <c r="F118" s="105"/>
      <c r="G118" s="105"/>
      <c r="H118" s="105"/>
      <c r="I118" s="105"/>
      <c r="J118" s="105"/>
    </row>
    <row r="119" spans="1:10" x14ac:dyDescent="0.45">
      <c r="A119" s="105"/>
      <c r="B119" s="105"/>
      <c r="C119" s="106"/>
      <c r="D119" s="105"/>
      <c r="E119" s="105"/>
      <c r="F119" s="105"/>
      <c r="G119" s="105"/>
      <c r="H119" s="105"/>
      <c r="I119" s="105"/>
      <c r="J119" s="105"/>
    </row>
    <row r="120" spans="1:10" x14ac:dyDescent="0.45">
      <c r="A120" s="105"/>
      <c r="B120" s="105"/>
      <c r="C120" s="106"/>
      <c r="D120" s="105"/>
      <c r="E120" s="105"/>
      <c r="F120" s="105"/>
      <c r="G120" s="105"/>
      <c r="H120" s="105"/>
      <c r="I120" s="105"/>
      <c r="J120" s="105"/>
    </row>
    <row r="121" spans="1:10" x14ac:dyDescent="0.45">
      <c r="A121" s="105"/>
      <c r="B121" s="105"/>
      <c r="C121" s="106"/>
      <c r="D121" s="105"/>
      <c r="E121" s="105"/>
      <c r="F121" s="105"/>
      <c r="G121" s="105"/>
      <c r="H121" s="105"/>
      <c r="I121" s="105"/>
      <c r="J121" s="105"/>
    </row>
    <row r="122" spans="1:10" x14ac:dyDescent="0.45">
      <c r="A122" s="105"/>
      <c r="B122" s="105"/>
      <c r="C122" s="106"/>
      <c r="D122" s="105"/>
      <c r="E122" s="105"/>
      <c r="F122" s="105"/>
      <c r="G122" s="105"/>
      <c r="H122" s="105"/>
      <c r="I122" s="105"/>
      <c r="J122" s="105"/>
    </row>
  </sheetData>
  <phoneticPr fontId="4"/>
  <conditionalFormatting sqref="D3 D7:D10 D22:D27 D14:D17">
    <cfRule type="containsText" dxfId="0" priority="1" operator="containsText" text="http://research.nii.ac.jp/~ksatoh/">
      <formula>NOT(ISERROR(SEARCH("http://research.nii.ac.jp/~ksatoh/",D3)))</formula>
    </cfRule>
  </conditionalFormatting>
  <dataValidations count="1">
    <dataValidation type="list" allowBlank="1" showInputMessage="1" showErrorMessage="1" sqref="F7:F10 F61:F92 F16:F56">
      <formula1>"Professor, Associate Professor, Assistant Professor,                                              ,"</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Belgium</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India</vt:lpstr>
      <vt:lpstr>Ireland</vt:lpstr>
      <vt:lpstr>Italy</vt:lpstr>
      <vt:lpstr>Korea</vt:lpstr>
      <vt:lpstr>less</vt:lpstr>
      <vt:lpstr>nation</vt:lpstr>
      <vt:lpstr>Norway</vt:lpstr>
      <vt:lpstr>over</vt:lpstr>
      <vt:lpstr>Portugal</vt:lpstr>
      <vt:lpstr>'Form 1'!Print_Area</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片岡　侑子</cp:lastModifiedBy>
  <cp:lastPrinted>2019-08-29T04:29:45Z</cp:lastPrinted>
  <dcterms:created xsi:type="dcterms:W3CDTF">2019-05-24T01:56:37Z</dcterms:created>
  <dcterms:modified xsi:type="dcterms:W3CDTF">2022-10-12T01:27:33Z</dcterms:modified>
</cp:coreProperties>
</file>