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workbookProtection lockStructure="1"/>
  <bookViews>
    <workbookView xWindow="0" yWindow="0" windowWidth="27810" windowHeight="9120" activeTab="0"/>
  </bookViews>
  <sheets>
    <sheet name="Form1" sheetId="1" r:id="rId1"/>
    <sheet name="Form2" sheetId="2" r:id="rId2"/>
    <sheet name="data" sheetId="3" state="hidden" r:id="rId3"/>
    <sheet name="topic" sheetId="4" state="hidden" r:id="rId4"/>
    <sheet name="error_message" sheetId="5" state="hidden" r:id="rId5"/>
    <sheet name="University" sheetId="6" state="hidden" r:id="rId6"/>
    <sheet name="PullDownInsti" sheetId="7" state="hidden" r:id="rId7"/>
  </sheets>
  <externalReferences>
    <externalReference r:id="rId10"/>
    <externalReference r:id="rId11"/>
    <externalReference r:id="rId12"/>
  </externalReferences>
  <definedNames>
    <definedName name="Affiliation">'PullDownInsti'!$C$2:$C$98</definedName>
    <definedName name="America">'University'!$B$3:$P$3</definedName>
    <definedName name="Argentina">'University'!$B$4:$P$4</definedName>
    <definedName name="Australia">'University'!$B$5:$P$5</definedName>
    <definedName name="Austria">'University'!$B$6:$P$6</definedName>
    <definedName name="Brazil">'University'!$B$7:$P$7</definedName>
    <definedName name="CaBirth">'Form1'!$T$10</definedName>
    <definedName name="CaEmail">'Form1'!$G$14</definedName>
    <definedName name="CaFirst">'Form1'!$J$10</definedName>
    <definedName name="CaGen">'Form1'!$AB$10</definedName>
    <definedName name="Canada">'University'!$B$8:$P$8</definedName>
    <definedName name="CaName">'Form1'!$A$10</definedName>
    <definedName name="CaNatio">'Form1'!$N$13</definedName>
    <definedName name="CaStatus">'Form1'!$A$13</definedName>
    <definedName name="China">'University'!$B$9:$P$9</definedName>
    <definedName name="ComputerSkills">'Form1'!$A$32</definedName>
    <definedName name="Country">'University'!$A$2:$A$30</definedName>
    <definedName name="Czech">'University'!$B$10:$P$10</definedName>
    <definedName name="degree">'[2]PullDown'!$D$22:$D$24</definedName>
    <definedName name="DuDays">'Form2'!$AC$16</definedName>
    <definedName name="DuFrom">'Form2'!$E$16</definedName>
    <definedName name="Duration">'Form2'!$F$15</definedName>
    <definedName name="DuTo">'Form2'!$Q$16</definedName>
    <definedName name="Egypt">'University'!$B$11:$P$11</definedName>
    <definedName name="EnPro">'Form1'!#REF!</definedName>
    <definedName name="error_message">'error_message'!$B$2:$D$8</definedName>
    <definedName name="Finland">'University'!$B$12:$P$12</definedName>
    <definedName name="Form1">'Form1'!$A$1:$AF$50</definedName>
    <definedName name="Form2">'Form2'!$A$1:$AF$50</definedName>
    <definedName name="France">'University'!$B$13:$P$13</definedName>
    <definedName name="gender">'PullDownInsti'!$E$2:$E$4</definedName>
    <definedName name="Germany">'University'!$B$14:$P$14</definedName>
    <definedName name="Greece">'University'!$B$15:$P$15</definedName>
    <definedName name="HigherEdu">'Form1'!$A$25</definedName>
    <definedName name="India">'University'!$B$16:$P$16</definedName>
    <definedName name="Ireland">'University'!$B$17:$P$17</definedName>
    <definedName name="Italy">'University'!$B$18:$P$18</definedName>
    <definedName name="Korea">'University'!$B$19:$P$19</definedName>
    <definedName name="NameUniversity">'Form1'!$A$6</definedName>
    <definedName name="nation">'PullDownInsti'!$H$2:$H$242</definedName>
    <definedName name="ObjNii">'Form2'!$A$20</definedName>
    <definedName name="Ord_1">'Form2'!$D$3</definedName>
    <definedName name="Ord_2">'Form2'!$D$7</definedName>
    <definedName name="Ord_3">'Form2'!$D$11</definedName>
    <definedName name="Portugal">'University'!$B$20:$P$20</definedName>
    <definedName name="_xlnm.Print_Area" localSheetId="0">'Form1'!$A$1:$AF$50</definedName>
    <definedName name="_xlnm.Print_Area" localSheetId="1">'Form2'!$A$1:$AF$50</definedName>
    <definedName name="Research">'topic'!$A$2:$J$113</definedName>
    <definedName name="Saudi_Arabia">'University'!$B$21:$P$21</definedName>
    <definedName name="Singapore">'University'!$B$22:$P$22</definedName>
    <definedName name="Spain">'University'!$B$23:$P$23</definedName>
    <definedName name="status">'PullDownInsti'!$I$2:$I$4</definedName>
    <definedName name="SuDepartment">'Form1'!$A$20</definedName>
    <definedName name="SuEmail">'Form1'!$G$21</definedName>
    <definedName name="SuFamily">'Form1'!$A$17</definedName>
    <definedName name="SuFirst">'Form1'!$J$17</definedName>
    <definedName name="SuTitle">'Form1'!$T$17</definedName>
    <definedName name="Sweden">'University'!$B$24:$P$24</definedName>
    <definedName name="Swiss">'University'!$B$25:$P$25</definedName>
    <definedName name="Taiwan">'University'!$B$26:$P$26</definedName>
    <definedName name="Thailand">'University'!$B$27:$P$27</definedName>
    <definedName name="The_Netherlands">'University'!$B$28:$P$28</definedName>
    <definedName name="United_Kingdom">'University'!$B$29:$P$29</definedName>
    <definedName name="Viet_Nam">'University'!$B$30:$P$30</definedName>
    <definedName name="フォルダ">'[3]Folder'!$A$2:$B$60</definedName>
    <definedName name="提出データ">'[1]提出Data'!$A$2:$N$83</definedName>
  </definedNames>
  <calcPr fullCalcOnLoad="1"/>
</workbook>
</file>

<file path=xl/comments1.xml><?xml version="1.0" encoding="utf-8"?>
<comments xmlns="http://schemas.openxmlformats.org/spreadsheetml/2006/main">
  <authors>
    <author>鈴木　由美子</author>
  </authors>
  <commentList>
    <comment ref="A6" authorId="0">
      <text>
        <r>
          <rPr>
            <b/>
            <sz val="9"/>
            <rFont val="MS P ゴシック"/>
            <family val="3"/>
          </rPr>
          <t xml:space="preserve">pull-down </t>
        </r>
      </text>
    </comment>
    <comment ref="AB10" authorId="0">
      <text>
        <r>
          <rPr>
            <b/>
            <sz val="9"/>
            <rFont val="MS P ゴシック"/>
            <family val="3"/>
          </rPr>
          <t xml:space="preserve">pull-down </t>
        </r>
      </text>
    </comment>
    <comment ref="A13" authorId="0">
      <text>
        <r>
          <rPr>
            <b/>
            <sz val="9"/>
            <rFont val="MS P ゴシック"/>
            <family val="3"/>
          </rPr>
          <t xml:space="preserve">pull-down </t>
        </r>
      </text>
    </comment>
    <comment ref="N13" authorId="0">
      <text>
        <r>
          <rPr>
            <b/>
            <sz val="9"/>
            <rFont val="MS P ゴシック"/>
            <family val="3"/>
          </rPr>
          <t xml:space="preserve">pull-down </t>
        </r>
      </text>
    </comment>
    <comment ref="A7" authorId="0">
      <text>
        <r>
          <rPr>
            <b/>
            <sz val="9"/>
            <rFont val="MS P ゴシック"/>
            <family val="3"/>
          </rPr>
          <t xml:space="preserve">pull-down </t>
        </r>
      </text>
    </comment>
  </commentList>
</comments>
</file>

<file path=xl/comments2.xml><?xml version="1.0" encoding="utf-8"?>
<comments xmlns="http://schemas.openxmlformats.org/spreadsheetml/2006/main">
  <authors>
    <author>鈴木　由美子</author>
  </authors>
  <commentList>
    <comment ref="D3" authorId="0">
      <text>
        <r>
          <rPr>
            <b/>
            <sz val="10"/>
            <rFont val="MS P ゴシック"/>
            <family val="3"/>
          </rPr>
          <t xml:space="preserve">Please input the topic number you wish. Research areas will appear automatically.
</t>
        </r>
      </text>
    </comment>
  </commentList>
</comments>
</file>

<file path=xl/sharedStrings.xml><?xml version="1.0" encoding="utf-8"?>
<sst xmlns="http://schemas.openxmlformats.org/spreadsheetml/2006/main" count="1759" uniqueCount="1046">
  <si>
    <t>Attachment1</t>
  </si>
  <si>
    <t xml:space="preserve">Institute of Computational Mathmatics and Scientific/Engineering Computing, Academy of Mathematics and System Sciences, Chinese Academy of Sciences </t>
  </si>
  <si>
    <t>School of Electronics Engineering and Computer Science, Peking University</t>
  </si>
  <si>
    <t>The Hong Kong University of Science and Technology (HKUST)</t>
  </si>
  <si>
    <t>The School of Electronic, Information and Electrical Engineering of Shanghai Jiao Tong University</t>
  </si>
  <si>
    <t>Department of computer Science and Engineering, University of Dhaka</t>
  </si>
  <si>
    <t>Australia-Japan Research Centre (AJRC), Australian National University</t>
  </si>
  <si>
    <t xml:space="preserve">National ICT Australia Limited (NICTA)
</t>
  </si>
  <si>
    <t xml:space="preserve">Center of Excellence in Engineered Quantum Systems and School of Mathmatics and Physics, The University of Queensland </t>
  </si>
  <si>
    <t>The Faculty of Engineering and Information Technologies,The University of Sydney</t>
  </si>
  <si>
    <t>Smart Transport Research Centre, hosted by the Faculty of Built Environment &amp; Engineering, Queensland University of Technology</t>
  </si>
  <si>
    <t>Faculty of Mathematics, University of Waterloo</t>
  </si>
  <si>
    <t>Faculty of Science, Department of Computing Science, Alberta Ingenuity Centre for Machine Learning, University of Alberta (AICML)</t>
  </si>
  <si>
    <t>School of Computer Science, McGill University</t>
  </si>
  <si>
    <t xml:space="preserve">Simon Fraser University </t>
  </si>
  <si>
    <t>Institut National de Recherche en Informatique et en Automatique (INRIA)</t>
  </si>
  <si>
    <t>Institut National Polytechnique de Grenoble</t>
  </si>
  <si>
    <t>Universite Joseph Fourier-Grenoble 1</t>
  </si>
  <si>
    <t>Pierre and Marie Curie University(UPMC)Laboratory of Computer Sciences, Paris6(LIP6)Computer Science Laboratory of Paris 6</t>
  </si>
  <si>
    <t>Institute National Polytechnique de Toulouse（ENSEEIHT-INPT)</t>
  </si>
  <si>
    <t>National Center for Scientific Research (CNRS)</t>
  </si>
  <si>
    <t>Universite Paul Sabatier (Universite de Toulouse III)</t>
  </si>
  <si>
    <t>University of Nice Sophia Antipolis</t>
  </si>
  <si>
    <t>Faculty of Applied Informatics, University of Augsburg</t>
  </si>
  <si>
    <t>Institute of Information Systems, German Research Center for Artificial Intelligence (DFKI)</t>
  </si>
  <si>
    <t>The Faculty of Applied Science of the University of Freiburg</t>
  </si>
  <si>
    <t>RWTH Aachen University, Germany (Faculty of Mathmatics, Computer Science and Natural Sciences)</t>
  </si>
  <si>
    <t>The German Academic Exchange Service (DAAD)</t>
  </si>
  <si>
    <t>Saarland University</t>
  </si>
  <si>
    <t>Faculty of Mathematics, Informatics and Statistics, University of Munchen</t>
  </si>
  <si>
    <t xml:space="preserve">Faculty of Civil Engineering and Geoscience, Delft University of Technology (TU Delft) </t>
  </si>
  <si>
    <t>Department of Informatics, Torino University</t>
  </si>
  <si>
    <t>Politecnico di Milano, Dipartimento di Elettronica, Informazione e Bioingegneria</t>
  </si>
  <si>
    <t>Institute of Electrical Engineering in Ecole Polytechnique Federale de Lausanne</t>
  </si>
  <si>
    <t>Faculty of Electrical Engineering, Czech Technical University in Prague</t>
  </si>
  <si>
    <t>International University of Rabat</t>
  </si>
  <si>
    <t xml:space="preserve">Hochschulbibliothekszentrum des Landes Nordrhein-Westfalen </t>
  </si>
  <si>
    <t>German National Library of Science and Technology (TIB)</t>
  </si>
  <si>
    <t>German National Library of Medicine (ZB MED)</t>
  </si>
  <si>
    <t>1. Candidate’s Information</t>
  </si>
  <si>
    <t>Name:</t>
  </si>
  <si>
    <t>FAMILY</t>
  </si>
  <si>
    <t>Date of birth:</t>
  </si>
  <si>
    <t>Gender:</t>
  </si>
  <si>
    <t>Male/Female</t>
  </si>
  <si>
    <t>Male</t>
  </si>
  <si>
    <t>Female</t>
  </si>
  <si>
    <t>American Samoa</t>
  </si>
  <si>
    <t>Anguilla</t>
  </si>
  <si>
    <t>Antigua and Barbuda</t>
  </si>
  <si>
    <t>Aruba</t>
  </si>
  <si>
    <t>Barbados</t>
  </si>
  <si>
    <t>Belize</t>
  </si>
  <si>
    <t>Bermuda</t>
  </si>
  <si>
    <t>Bosnia and Herzegovina</t>
  </si>
  <si>
    <t>British Indian Territory</t>
  </si>
  <si>
    <t>British Virgin Islands</t>
  </si>
  <si>
    <t>Burkina Faso</t>
  </si>
  <si>
    <t>Canada</t>
  </si>
  <si>
    <t>Cayman Islands</t>
  </si>
  <si>
    <t>Central African Republic</t>
  </si>
  <si>
    <t>Channel Islands</t>
  </si>
  <si>
    <t>Christmas Island</t>
  </si>
  <si>
    <t>Master</t>
  </si>
  <si>
    <t>PhD</t>
  </si>
  <si>
    <t>Nationality:</t>
  </si>
  <si>
    <t>E-mail:</t>
  </si>
  <si>
    <t>Title/Position:</t>
  </si>
  <si>
    <t>2. Computer Skills</t>
  </si>
  <si>
    <t xml:space="preserve">3. English Language Proficiency: </t>
  </si>
  <si>
    <t>Department:</t>
  </si>
  <si>
    <t xml:space="preserve">1. Higher Education </t>
  </si>
  <si>
    <t>Please fill in your English level with the result of the TOEFL or IELTS or TOEIC exam,</t>
  </si>
  <si>
    <t>or appropriate English language proficiency test scores.</t>
  </si>
  <si>
    <t>- past research activities,</t>
  </si>
  <si>
    <t>- list of publications,</t>
  </si>
  <si>
    <t>- past internship and/or professional activities,</t>
  </si>
  <si>
    <t>- awards,</t>
  </si>
  <si>
    <t>Afghanistan</t>
  </si>
  <si>
    <t>Armenia</t>
  </si>
  <si>
    <t>Azerbaijan</t>
  </si>
  <si>
    <t>Bahrain</t>
  </si>
  <si>
    <t>Bangladesh</t>
  </si>
  <si>
    <t>Bhutan</t>
  </si>
  <si>
    <t>Cambodia</t>
  </si>
  <si>
    <t>China</t>
  </si>
  <si>
    <t>Australia</t>
  </si>
  <si>
    <t>Algeria</t>
  </si>
  <si>
    <t>Angola</t>
  </si>
  <si>
    <t>Benin</t>
  </si>
  <si>
    <t>Botswana</t>
  </si>
  <si>
    <t>Burundi</t>
  </si>
  <si>
    <t>Cameroon</t>
  </si>
  <si>
    <t>Cape Verde</t>
  </si>
  <si>
    <t>Chad</t>
  </si>
  <si>
    <t>Comoros</t>
  </si>
  <si>
    <t>Albania</t>
  </si>
  <si>
    <t>Andorra</t>
  </si>
  <si>
    <t>Austria</t>
  </si>
  <si>
    <t>Belarus</t>
  </si>
  <si>
    <t>Belgium</t>
  </si>
  <si>
    <t>Bulgaria</t>
  </si>
  <si>
    <t>Bahamas</t>
  </si>
  <si>
    <t>Argentina</t>
  </si>
  <si>
    <t>Bolivia</t>
  </si>
  <si>
    <t>Brazil</t>
  </si>
  <si>
    <t>Chile</t>
  </si>
  <si>
    <t>Colombia</t>
  </si>
  <si>
    <t>Cocos Islands</t>
  </si>
  <si>
    <t>4. Research Topics (select up to 3 topics from “list of research topics” and fill out in order)</t>
  </si>
  <si>
    <t>Order</t>
  </si>
  <si>
    <t xml:space="preserve">Supervisor </t>
  </si>
  <si>
    <t>1.</t>
  </si>
  <si>
    <t>2.</t>
  </si>
  <si>
    <t>3.</t>
  </si>
  <si>
    <t>Professor</t>
  </si>
  <si>
    <t>Data Mining</t>
  </si>
  <si>
    <t>From:</t>
  </si>
  <si>
    <t>yyyy/mm/dd</t>
  </si>
  <si>
    <t>To:</t>
  </si>
  <si>
    <t>days</t>
  </si>
  <si>
    <t>id</t>
  </si>
  <si>
    <t>message</t>
  </si>
  <si>
    <t>6. Objectives of your “NII International Internship Program”</t>
  </si>
  <si>
    <t>Days:</t>
  </si>
  <si>
    <t>Claude Bernard University Lyon 1</t>
  </si>
  <si>
    <t>Technische Universität Braunschweig (TU Braunschweig)</t>
  </si>
  <si>
    <t>The Electronics and Information Technology Laboratory (LETI)</t>
  </si>
  <si>
    <t>yyyy/mm/dd</t>
  </si>
  <si>
    <t>id</t>
  </si>
  <si>
    <t>Brunei</t>
  </si>
  <si>
    <t>flag</t>
  </si>
  <si>
    <t>blank</t>
  </si>
  <si>
    <t>from</t>
  </si>
  <si>
    <t>to</t>
  </si>
  <si>
    <t>over</t>
  </si>
  <si>
    <t>error</t>
  </si>
  <si>
    <t>note</t>
  </si>
  <si>
    <t>Error: please correct the duration you enter.</t>
  </si>
  <si>
    <t>Please correct the duration to be the period within 180 days.</t>
  </si>
  <si>
    <t>Name of University/Institution</t>
  </si>
  <si>
    <t>Tongji University</t>
  </si>
  <si>
    <t>University of Science and Technology of China (USTC)</t>
  </si>
  <si>
    <t>INESC Technology and Science (INESC TEC)</t>
  </si>
  <si>
    <t>Instituto de Engenharia de Sistemas e Computadores Investigação e Desenvolvimento em Lisboa (INESC-ID)</t>
  </si>
  <si>
    <t>The Faculty of Exact and Natural Sciences of Buenos Aires University</t>
  </si>
  <si>
    <t>Vienna University of Technology</t>
  </si>
  <si>
    <t>School of Computing, National University of Singapore（NUS)</t>
  </si>
  <si>
    <t>University of Science (Vietnam National University - Ho Chi Minh City)</t>
  </si>
  <si>
    <t>Hanoi University of Science and Technology(HUST)</t>
  </si>
  <si>
    <t>Vietnam National University of Ho Chi Minh City (VNU-HCM)</t>
  </si>
  <si>
    <t>VNU University of Engineering and Technology</t>
  </si>
  <si>
    <t>Barcelona School of Informatics, Universitat Politècnica de Catalunya (UPC)</t>
  </si>
  <si>
    <t>Universitat Politècnica de València (UPV)</t>
  </si>
  <si>
    <t>College of Electrical Engineering and Computer Science, National Taiwan Univeristy</t>
  </si>
  <si>
    <t>Department of Computer engineering, Chulalongkorn University</t>
  </si>
  <si>
    <t>Faculty of Science, Kasetsart University</t>
  </si>
  <si>
    <t>National Electronics and Computer Technology Center, National Science and Technology Development Agency (NECTEC)</t>
  </si>
  <si>
    <t>School of Engineering and technology, Asian Institute of Technology</t>
  </si>
  <si>
    <t>Department of Computer Science and Engineering, Seoul National University</t>
  </si>
  <si>
    <t>Korea Education &amp; Research Information Service(KERIS)</t>
  </si>
  <si>
    <t>Department of Computer Science, University of Bath</t>
  </si>
  <si>
    <t>Department of Computer Science, University of Bristol</t>
  </si>
  <si>
    <t>Department of Computing at Imperial College London</t>
  </si>
  <si>
    <t>Faculty of Mathematics and Computing, Open University</t>
  </si>
  <si>
    <t>School of Computer Science &amp; Electronic Engineering, University of Essex</t>
  </si>
  <si>
    <t>School of Informatics, University of Edinburgh</t>
  </si>
  <si>
    <t>The Computing Laboratory, University of Oxford</t>
  </si>
  <si>
    <t xml:space="preserve">The University of Newcastle Upon Tyne </t>
  </si>
  <si>
    <t>Asosciation of Research Libraries (ARL)</t>
  </si>
  <si>
    <t>College of Enginnering, University of Washington, Seattle</t>
  </si>
  <si>
    <t>Department of Computer Science, University of Maryland</t>
  </si>
  <si>
    <t>Indiana University</t>
  </si>
  <si>
    <t>Institute for Scientific Information, Inc.</t>
  </si>
  <si>
    <t>International Computer Science Institute</t>
  </si>
  <si>
    <t>New Jersey Institute of Technology</t>
  </si>
  <si>
    <t xml:space="preserve">North American Coordinating Council on Japanese Library Resources (NCC) </t>
  </si>
  <si>
    <t>School of Engineering and Computer Science,
University of Michigan-Dearborn</t>
  </si>
  <si>
    <t>The Edwin O. Reischauer Institute of Japanese Studies, Harvard University</t>
  </si>
  <si>
    <t>University of Southern California</t>
  </si>
  <si>
    <t>Cyprus</t>
  </si>
  <si>
    <t>Georgia</t>
  </si>
  <si>
    <t>India</t>
  </si>
  <si>
    <t>Indonesia</t>
  </si>
  <si>
    <t>Iran</t>
  </si>
  <si>
    <t>Iraq</t>
  </si>
  <si>
    <t>Israel</t>
  </si>
  <si>
    <t>Japan</t>
  </si>
  <si>
    <t>Jordan</t>
  </si>
  <si>
    <t>Kazakhstan</t>
  </si>
  <si>
    <t>North  Korea</t>
  </si>
  <si>
    <t>South Korea</t>
  </si>
  <si>
    <t>Kuwait</t>
  </si>
  <si>
    <t>Kyrgyz</t>
  </si>
  <si>
    <t>Lao People's Democratic Republic</t>
  </si>
  <si>
    <t>Lebanon</t>
  </si>
  <si>
    <t>Malaysia</t>
  </si>
  <si>
    <t>Maldives</t>
  </si>
  <si>
    <t>Mongolia</t>
  </si>
  <si>
    <t>Myanmar</t>
  </si>
  <si>
    <t>Nepal</t>
  </si>
  <si>
    <t>Oman</t>
  </si>
  <si>
    <t>Pakistan</t>
  </si>
  <si>
    <t>Philippines</t>
  </si>
  <si>
    <t>Qatar</t>
  </si>
  <si>
    <t>Saudi Arabia</t>
  </si>
  <si>
    <t>Singapore</t>
  </si>
  <si>
    <t>Sri Lanka</t>
  </si>
  <si>
    <t>Syria</t>
  </si>
  <si>
    <t>Tajikistan</t>
  </si>
  <si>
    <t>Thailand</t>
  </si>
  <si>
    <t>The Democratic Republic of Timor-Leste</t>
  </si>
  <si>
    <t>Turkey</t>
  </si>
  <si>
    <t>Turkmenistan</t>
  </si>
  <si>
    <t xml:space="preserve">United Arab Emirates </t>
  </si>
  <si>
    <t>Uzbekistan</t>
  </si>
  <si>
    <t>Viet Nam</t>
  </si>
  <si>
    <t>Yemen</t>
  </si>
  <si>
    <t>Fiji</t>
  </si>
  <si>
    <t>Kiribati</t>
  </si>
  <si>
    <t>Marshall Islands</t>
  </si>
  <si>
    <t>Federated States of Micronesia</t>
  </si>
  <si>
    <t>Nauru</t>
  </si>
  <si>
    <t xml:space="preserve">New Zealand </t>
  </si>
  <si>
    <t>Palau</t>
  </si>
  <si>
    <t>Papua New Guinea</t>
  </si>
  <si>
    <t>Samoa</t>
  </si>
  <si>
    <t>Solomon Islands</t>
  </si>
  <si>
    <t>Tonga</t>
  </si>
  <si>
    <t>Tuvalu</t>
  </si>
  <si>
    <t>Vanuatu</t>
  </si>
  <si>
    <t>Congo</t>
  </si>
  <si>
    <t xml:space="preserve">Cote d'Ivoire </t>
  </si>
  <si>
    <t>Democratic Republic of the Congo</t>
  </si>
  <si>
    <t>Djibouti</t>
  </si>
  <si>
    <t>Egypt</t>
  </si>
  <si>
    <t>Equatorial Guinea</t>
  </si>
  <si>
    <t>Eritrea</t>
  </si>
  <si>
    <t>Ethiopia</t>
  </si>
  <si>
    <t>Gabon</t>
  </si>
  <si>
    <t>Gambia</t>
  </si>
  <si>
    <t>Ghana</t>
  </si>
  <si>
    <t>Guinea</t>
  </si>
  <si>
    <t>Guinea-Bissau</t>
  </si>
  <si>
    <t>Kenya</t>
  </si>
  <si>
    <t>Lesotho</t>
  </si>
  <si>
    <t>Liberia</t>
  </si>
  <si>
    <t>Madagascar</t>
  </si>
  <si>
    <t>Malawi</t>
  </si>
  <si>
    <t>Mali</t>
  </si>
  <si>
    <t>Mauritania</t>
  </si>
  <si>
    <t>Mauritius</t>
  </si>
  <si>
    <t>Morocco</t>
  </si>
  <si>
    <t>Mozambique</t>
  </si>
  <si>
    <t>Namibia</t>
  </si>
  <si>
    <t>Niger</t>
  </si>
  <si>
    <t>Nigeria</t>
  </si>
  <si>
    <t>Rwanda</t>
  </si>
  <si>
    <t>Sao Tome and Principe</t>
  </si>
  <si>
    <t>Senegal</t>
  </si>
  <si>
    <t>Seychelles</t>
  </si>
  <si>
    <t>Sierra Leone</t>
  </si>
  <si>
    <t>Somalia</t>
  </si>
  <si>
    <t>South Africa</t>
  </si>
  <si>
    <t>Sudan</t>
  </si>
  <si>
    <t>Swaziland</t>
  </si>
  <si>
    <t>Tanzania</t>
  </si>
  <si>
    <t>Togo</t>
  </si>
  <si>
    <t>Tunisia</t>
  </si>
  <si>
    <t>Uganda</t>
  </si>
  <si>
    <t>Zambia</t>
  </si>
  <si>
    <t>Zimbabwe</t>
  </si>
  <si>
    <t>Croatia</t>
  </si>
  <si>
    <t>Czech Republic</t>
  </si>
  <si>
    <t>Denmark</t>
  </si>
  <si>
    <t>Estonia</t>
  </si>
  <si>
    <t>Finland</t>
  </si>
  <si>
    <t>France</t>
  </si>
  <si>
    <t>Germany</t>
  </si>
  <si>
    <t>Greece</t>
  </si>
  <si>
    <t>Hungary</t>
  </si>
  <si>
    <t>Iceland</t>
  </si>
  <si>
    <t>Ireland</t>
  </si>
  <si>
    <t>Italy</t>
  </si>
  <si>
    <t>Latvia</t>
  </si>
  <si>
    <t>Liechtenstein</t>
  </si>
  <si>
    <t>Lithuania</t>
  </si>
  <si>
    <t>Luxembourg</t>
  </si>
  <si>
    <t>Malta</t>
  </si>
  <si>
    <t>Moldova</t>
  </si>
  <si>
    <t>Monaco</t>
  </si>
  <si>
    <t>Montenegro</t>
  </si>
  <si>
    <t>Norway</t>
  </si>
  <si>
    <t>Poland</t>
  </si>
  <si>
    <t>Portugal</t>
  </si>
  <si>
    <t>Romania</t>
  </si>
  <si>
    <t>San Marino</t>
  </si>
  <si>
    <t>Serbia</t>
  </si>
  <si>
    <t>Slovakia</t>
  </si>
  <si>
    <t>Slovenia</t>
  </si>
  <si>
    <t>Spain</t>
  </si>
  <si>
    <t>Sweden</t>
  </si>
  <si>
    <t>Ukraine</t>
  </si>
  <si>
    <t xml:space="preserve">United Kingdom </t>
  </si>
  <si>
    <t>Vatican City State</t>
  </si>
  <si>
    <t>The   Former   Yugoslav   Republic   of Macedonia</t>
  </si>
  <si>
    <t>Costa Rica</t>
  </si>
  <si>
    <t>Cuba</t>
  </si>
  <si>
    <t>Dominica</t>
  </si>
  <si>
    <t>Dominican Republic</t>
  </si>
  <si>
    <t>El Salvador</t>
  </si>
  <si>
    <t>Grenada</t>
  </si>
  <si>
    <t>Guatemala</t>
  </si>
  <si>
    <t>Haiti</t>
  </si>
  <si>
    <t>Honduras</t>
  </si>
  <si>
    <t>Jamaica</t>
  </si>
  <si>
    <t>Mexico</t>
  </si>
  <si>
    <t>Nicaragua</t>
  </si>
  <si>
    <t>Panama</t>
  </si>
  <si>
    <t>Saint Kitts and Nevis</t>
  </si>
  <si>
    <t>Saint Lucia</t>
  </si>
  <si>
    <t>Saint Vincent and the Grenadines</t>
  </si>
  <si>
    <t>Trinidad and Tobago</t>
  </si>
  <si>
    <t xml:space="preserve">United States of America </t>
  </si>
  <si>
    <t>Ecuador</t>
  </si>
  <si>
    <t>Guyana</t>
  </si>
  <si>
    <t>Paraguay</t>
  </si>
  <si>
    <t>Peru</t>
  </si>
  <si>
    <t>Suriname</t>
  </si>
  <si>
    <t>Uruguay</t>
  </si>
  <si>
    <t>Venezuela</t>
  </si>
  <si>
    <t xml:space="preserve">Hong Kong </t>
  </si>
  <si>
    <t xml:space="preserve">Macau </t>
  </si>
  <si>
    <t>Kashmir</t>
  </si>
  <si>
    <t>Taiwan</t>
  </si>
  <si>
    <t>The West Bank and Gaza Strip</t>
  </si>
  <si>
    <t>Cook Islands</t>
  </si>
  <si>
    <t>French Polynesia</t>
  </si>
  <si>
    <t>Guam</t>
  </si>
  <si>
    <t>Johnston Island</t>
  </si>
  <si>
    <t>Midway Islands</t>
  </si>
  <si>
    <t>New Caledonia</t>
  </si>
  <si>
    <t>Niue</t>
  </si>
  <si>
    <t>Norfolk Island</t>
  </si>
  <si>
    <t>Northern Mariana Islands</t>
  </si>
  <si>
    <t xml:space="preserve">Pitcairn </t>
  </si>
  <si>
    <t xml:space="preserve">Tokelau </t>
  </si>
  <si>
    <t>Wake Island</t>
  </si>
  <si>
    <t>Wallis and Futuna Islands</t>
  </si>
  <si>
    <t>Mayotte</t>
  </si>
  <si>
    <t>Reunion</t>
  </si>
  <si>
    <t>St. Helena ex. dep.</t>
  </si>
  <si>
    <t>Western Sahara</t>
  </si>
  <si>
    <t>Faeroe Islands</t>
  </si>
  <si>
    <t>Gibraltar</t>
  </si>
  <si>
    <t>Isle of Man</t>
  </si>
  <si>
    <t>Svalbard</t>
  </si>
  <si>
    <t>Greenland</t>
  </si>
  <si>
    <t>Guadeloupe Martinique</t>
  </si>
  <si>
    <t>Martinique</t>
  </si>
  <si>
    <t>Montserrat</t>
  </si>
  <si>
    <t>Netherlands Antilles</t>
  </si>
  <si>
    <t>Puerto Rico</t>
  </si>
  <si>
    <t>St. Pierre et Miquelon</t>
  </si>
  <si>
    <t>Turks and Caicos Islands</t>
  </si>
  <si>
    <t>Virgin</t>
  </si>
  <si>
    <t>Falkland Islands</t>
  </si>
  <si>
    <t>French Guiana</t>
  </si>
  <si>
    <t>Holland</t>
  </si>
  <si>
    <t>Libya</t>
  </si>
  <si>
    <t>Russia</t>
  </si>
  <si>
    <t>Swiss</t>
  </si>
  <si>
    <t>- exchanged e-mails with NII supervisor, etc.</t>
  </si>
  <si>
    <t>First</t>
  </si>
  <si>
    <t>International Research Center Multimedia Information, Communication, and Applications (MICA) 
Hanoi University of Science and Technology</t>
  </si>
  <si>
    <t>The University of Limerick 
(Lero - the Irish Software Engineering Research Centre)</t>
  </si>
  <si>
    <t>Laboratoire d'Informatiquede Nantes-Atlantique
Universite de Nantes</t>
  </si>
  <si>
    <t>Department of Computer Science,
Faculty of Engineering Science, University College London</t>
  </si>
  <si>
    <t>Berlin Institute of Technology
(TUB, TU Berlin)</t>
  </si>
  <si>
    <t>The Aalto University, School of Electrical Engineering</t>
  </si>
  <si>
    <t>gender</t>
  </si>
  <si>
    <t>nation</t>
  </si>
  <si>
    <t>Affiliation</t>
  </si>
  <si>
    <t>status</t>
  </si>
  <si>
    <t>First</t>
  </si>
  <si>
    <t>Middle</t>
  </si>
  <si>
    <t>Databases / Data Mining</t>
  </si>
  <si>
    <t>Data Mining / Machine Learning</t>
  </si>
  <si>
    <t>Theory (Algorithmics, Statistics, Machine Learning)</t>
  </si>
  <si>
    <t>“NII International Internship Program” Application Form</t>
  </si>
  <si>
    <t>less</t>
  </si>
  <si>
    <t>Universidad Politécnica de Madrid (UPM), Spain</t>
  </si>
  <si>
    <t>The internship period should be more than 60 days.</t>
  </si>
  <si>
    <t>*Please submit this form as the Excel file format (.xls) and do not convert to PDF file.</t>
  </si>
  <si>
    <t>Up to 6 months (at least 3 months; a longer period is better)</t>
  </si>
  <si>
    <t>Up to 6 months (at least 3 months)</t>
  </si>
  <si>
    <t>Associate Professor</t>
  </si>
  <si>
    <t>School of Information Science and Technology, Department of Automation,　Tsinghua University</t>
  </si>
  <si>
    <t>Polytechnique Montréal</t>
  </si>
  <si>
    <t>The University of Paris Sud</t>
  </si>
  <si>
    <t>Fraunhofer Institute for Open Communication Systems (FOKUS)</t>
  </si>
  <si>
    <t>The Technische Universität München (TUM)</t>
  </si>
  <si>
    <t>Georg-August-Universität Göttingen</t>
  </si>
  <si>
    <t>The Idiap Research Institute (Idiap)</t>
  </si>
  <si>
    <t>DANTE (Delivery of Advanced Network Technology to Europe)</t>
  </si>
  <si>
    <t>PhD students</t>
  </si>
  <si>
    <t>Master's or PhD students</t>
  </si>
  <si>
    <t>http://research.nii.ac.jp/il/</t>
  </si>
  <si>
    <t>3-6 months</t>
  </si>
  <si>
    <t>http://ri-www.nii.ac.jp/</t>
  </si>
  <si>
    <t>Assistant Professor</t>
  </si>
  <si>
    <t>2-6 months</t>
  </si>
  <si>
    <t>http://klab.nii.ac.jp/</t>
  </si>
  <si>
    <t>http://www.ldear.nii.ac.jp/~takasu/en/</t>
  </si>
  <si>
    <t xml:space="preserve">Theory of Intrinsic Dimensionality </t>
  </si>
  <si>
    <t>Please do not leave [From] and [To] blank.</t>
  </si>
  <si>
    <t>Please do not leave [To] blank.</t>
  </si>
  <si>
    <t>Please do not leave [From] blank.</t>
  </si>
  <si>
    <t>No.</t>
  </si>
  <si>
    <t>http://www.nii.ac.jp/en/faculty/architecture/yoneda_tomohiro/</t>
  </si>
  <si>
    <t>6 months</t>
  </si>
  <si>
    <t>4-6 months</t>
  </si>
  <si>
    <t>Year:</t>
  </si>
  <si>
    <t>Course:</t>
  </si>
  <si>
    <t>School Name:</t>
  </si>
  <si>
    <t>Your detailed CV should be attached as separate files with this application such as:</t>
  </si>
  <si>
    <t>3. Curriculum Vitae:   *Please adjust the hight of rows if you need.</t>
  </si>
  <si>
    <t>*NOTICE: Internship period must be 60 to 180 days INCLUDING traveling days.</t>
  </si>
  <si>
    <t>http://www.nii.ac.jp/en/faculty/architecture/kaneko_megumi/</t>
  </si>
  <si>
    <t>www.siliconmountain.jp</t>
  </si>
  <si>
    <t>Machine Learning for Advanced Driving Assistance Systems</t>
  </si>
  <si>
    <t>Data Mining for Large Scale Data</t>
  </si>
  <si>
    <t>Ken Hayami</t>
  </si>
  <si>
    <t>Programming Languages</t>
  </si>
  <si>
    <t>http://research.nii.ac.jp/~hu http://www.prg.nii.ac.jp</t>
  </si>
  <si>
    <t>Megumi Kaneko</t>
  </si>
  <si>
    <t>Hardware Design</t>
  </si>
  <si>
    <t>Tomohiro Yoneda</t>
  </si>
  <si>
    <t>http://researchmap.jp/tsushima/?lang=english</t>
  </si>
  <si>
    <t>Kanae Tsushima</t>
  </si>
  <si>
    <t>Type error debugging of functional languages</t>
  </si>
  <si>
    <t>http://link.springer.com/chapter/10.1007%2F978-3-642-41582-1_12#page-1, http://www.is.ocha.ac.jp/~asai/TypeDebugger/</t>
  </si>
  <si>
    <t xml:space="preserve">Interested in developing practical software systems. </t>
  </si>
  <si>
    <t>Type error debugging using machine learning</t>
  </si>
  <si>
    <t>Interested in programming languages and machine learning.</t>
  </si>
  <si>
    <t>Master or Ph.D students</t>
  </si>
  <si>
    <t>Media Clones</t>
  </si>
  <si>
    <t xml:space="preserve">Development of methods for protecting the privacy, biological, and environmental information to prevent fake information generation. </t>
  </si>
  <si>
    <t>Isao Echizen</t>
  </si>
  <si>
    <t>Verification of the capability of generating various types of media clones such as audio, visual, text, and social media derived from the fake information.</t>
  </si>
  <si>
    <t>Fundamental techniques and systems for content security</t>
  </si>
  <si>
    <t>Privacy</t>
  </si>
  <si>
    <t>Privacy-enhancing technologies for resolving trade-offs between data anonymity and utility</t>
  </si>
  <si>
    <t>http://www.dgcv.nii.ac.jp</t>
  </si>
  <si>
    <t>http://www-al.nii.ac.jp</t>
  </si>
  <si>
    <t>Computer Vision and Computer Graphics</t>
  </si>
  <si>
    <t>Imari Sato</t>
  </si>
  <si>
    <t>Frederic Andres</t>
  </si>
  <si>
    <t>Speech information processing</t>
  </si>
  <si>
    <t>http://research.nii.ac.jp/~yiyu/</t>
  </si>
  <si>
    <t>http://researchmap.jp/yinqiangzheng</t>
  </si>
  <si>
    <t>Helmut Prendinger</t>
  </si>
  <si>
    <t>Asanobu Kitamoto</t>
  </si>
  <si>
    <t>http://research.nii.ac.jp/~f-ishikawa/en/lab.html</t>
  </si>
  <si>
    <t>Fuyuki Ishikawa</t>
  </si>
  <si>
    <t>Runtime Validation and Configuration of Smart Space Systems</t>
  </si>
  <si>
    <t>Interactive Information Retrieval</t>
  </si>
  <si>
    <t>Michael Houle</t>
  </si>
  <si>
    <t>5. Duration:</t>
  </si>
  <si>
    <t>Artificial Intelligence / Web Informatics</t>
  </si>
  <si>
    <t>http://lod.ac 
http://www-kasm.nii.ac.jp/</t>
  </si>
  <si>
    <t>http://www-kasm.nii.ac.jp/</t>
  </si>
  <si>
    <t>Artificial Intelligence</t>
  </si>
  <si>
    <t>rev0407</t>
  </si>
  <si>
    <t>Accepted</t>
  </si>
  <si>
    <t>Laboratory budget</t>
  </si>
  <si>
    <t>ID</t>
  </si>
  <si>
    <t>Applicant</t>
  </si>
  <si>
    <t>FAMILY</t>
  </si>
  <si>
    <t>First</t>
  </si>
  <si>
    <t>Date of birth</t>
  </si>
  <si>
    <t>Gender</t>
  </si>
  <si>
    <t>Name of University/Institution</t>
  </si>
  <si>
    <t>Master/PhD</t>
  </si>
  <si>
    <t>Nationality</t>
  </si>
  <si>
    <t>E-mail</t>
  </si>
  <si>
    <t>Topic　№</t>
  </si>
  <si>
    <t>Supervisor</t>
  </si>
  <si>
    <t xml:space="preserve"> Title of the research </t>
  </si>
  <si>
    <t>Acceptance Per Supervisor</t>
  </si>
  <si>
    <t>Ranking</t>
  </si>
  <si>
    <t>Comments By Professors</t>
  </si>
  <si>
    <t>Acceptance by Kiban</t>
  </si>
  <si>
    <t>From</t>
  </si>
  <si>
    <t>To</t>
  </si>
  <si>
    <t>Days</t>
  </si>
  <si>
    <t>教員コード</t>
  </si>
  <si>
    <t>研究室名</t>
  </si>
  <si>
    <t>2. Supervisor’s Information at your university:</t>
  </si>
  <si>
    <t>Current course at your university:</t>
  </si>
  <si>
    <t xml:space="preserve"> Software verification</t>
  </si>
  <si>
    <t>Separation logic</t>
  </si>
  <si>
    <t>http://research.nii.ac.jp/~yyoshida/</t>
  </si>
  <si>
    <t>Juris-informatics</t>
  </si>
  <si>
    <t>Legal reasoning</t>
  </si>
  <si>
    <t>Up to 3 months</t>
  </si>
  <si>
    <t>Legal knowledge required</t>
  </si>
  <si>
    <t>Legal argumentation</t>
  </si>
  <si>
    <t>Up to 3 month</t>
  </si>
  <si>
    <t>Knowledge of argumentation semantics in AI is required.</t>
  </si>
  <si>
    <t>Argumentation in clinical guidelines</t>
  </si>
  <si>
    <t>Knowledge about medical clinical guideline is necessary</t>
  </si>
  <si>
    <t>Argumentation</t>
  </si>
  <si>
    <t>Argument acquisition</t>
  </si>
  <si>
    <t>Knowledge of argumentation theory in AI is required.</t>
  </si>
  <si>
    <t>Control Theory</t>
  </si>
  <si>
    <t>Encrypted control systems (theory)</t>
  </si>
  <si>
    <t>https://researchmap.jp/m.kishida/?lang=english</t>
  </si>
  <si>
    <t>3 months</t>
  </si>
  <si>
    <t>The topic can be negotiated</t>
  </si>
  <si>
    <t>Control Application</t>
  </si>
  <si>
    <t>Building a physical encrypted control system using Raspberry Pi</t>
  </si>
  <si>
    <t>2 months</t>
  </si>
  <si>
    <t>Experience with Raspberry Pi is required</t>
  </si>
  <si>
    <t>Event-triggered/Self-triggered controls (theory)</t>
  </si>
  <si>
    <t>Knowledge Graph / Linked Data</t>
  </si>
  <si>
    <t>Ontology Learning / Mapping</t>
  </si>
  <si>
    <t>https://researchmap.jp/KenHayami/ http://epubs.siam.org/doi/pdf/10.1137/130946009</t>
  </si>
  <si>
    <t xml:space="preserve">https://researchmap.jp/KenHayami/              https://arxiv.org/abs/1808.06714                  </t>
  </si>
  <si>
    <t>Yuji Nakatsukasa</t>
  </si>
  <si>
    <t>https://www.opt.mist.i.u-tokyo.ac.jp/~nakatsukasa/</t>
  </si>
  <si>
    <t>Machine learning</t>
  </si>
  <si>
    <t>Machine learning with discrete structure</t>
  </si>
  <si>
    <t>http://mahito.info/index_e.html</t>
  </si>
  <si>
    <t>Mahito Sugiyama</t>
  </si>
  <si>
    <t>Machine learning with information geometry</t>
  </si>
  <si>
    <t>3-6 months</t>
  </si>
  <si>
    <t>Basic knowledge about Probability and Statistics (e.g. Chapter 1 and 2 in Pattern Recognition and Machine Learning, Bishop C.M.) are necessary. Machine learning and/or natural language processing techniques is appreciated. See papers in my website for details (Aoki et al., 2016; Kobayashi &amp; Lamboitte 2016).</t>
  </si>
  <si>
    <t>Artificial Social Intelligence: building intelligence systems with social knowledge and social interaction</t>
  </si>
  <si>
    <t>Human-Robot Interaction in Virtual/Augmented Reality</t>
  </si>
  <si>
    <t>http://www.iir.nii.ac.jp/lab/research-e/sigverse/</t>
  </si>
  <si>
    <t>http://research.nii.ac.jp/~hu
http://www.prg.nii.ac.jp</t>
  </si>
  <si>
    <t xml:space="preserve">Interested in developing practical systems for data sharing and data integration </t>
  </si>
  <si>
    <t>Theoretical Computer Science</t>
  </si>
  <si>
    <t>Automata-Theoretic Techniques in Formal Verification</t>
  </si>
  <si>
    <t>http://group-mmm.org/eratommsd/about.html</t>
  </si>
  <si>
    <t>Ichiro Hasuo</t>
  </si>
  <si>
    <t>6 months (or shorter)</t>
  </si>
  <si>
    <t>Our focus will be on quantitative modeling and verification (probabilistic, weighted, timed, etc.). 
Desired: solid backgrounds in logic, automata and formal languages</t>
  </si>
  <si>
    <t>Software Science</t>
  </si>
  <si>
    <t>Machine Learning Techniques Applied to Search-Based Testing</t>
  </si>
  <si>
    <t>Software Science/Control Engineering</t>
  </si>
  <si>
    <t>Optimization-Based Synthesis of Lyapunov Functions and Other Correctness Certificates</t>
  </si>
  <si>
    <t>Categorical Modeling of Verification Techniques</t>
  </si>
  <si>
    <t xml:space="preserve">We use the combination of programming language theory, formal methods and probability theory, in order to devise novel analysis methods for probabilistic programs. Concrete examples include the following: Martingale-based termination analysis, sequential and Markov chain Monte Carlo methods, etc. </t>
  </si>
  <si>
    <t>Cyber Security</t>
  </si>
  <si>
    <t>Development of analysis tool for cyber attack information</t>
  </si>
  <si>
    <t>https://www.nii.ac.jp/en/faculty/architecture/takakura_hiroki/</t>
  </si>
  <si>
    <t>Hiroki Takakura</t>
  </si>
  <si>
    <t xml:space="preserve">Basic knowledge on network devices, servers, communication protocols, and cyber attack countermeasure equipment (IDS/IPS etc.). Knowledge of countermeasures against cyber attacks and vulnerability of information systems, as well as machine learning and statistical processing is desirable.
Basic knowledge on network devices, servers, communication protocols, and cyber attack countermeasure equipment (IDS/IPS etc.). Knowledge of countermeasures against cyber attacks and vulnerability of information systems, as well as machine learning and statistical processing is desirable.
</t>
  </si>
  <si>
    <t>Database Programming Languages</t>
  </si>
  <si>
    <t>XQuery Fusion</t>
  </si>
  <si>
    <t>http://research.nii.ac.jp/~kato/kato/Top.html</t>
  </si>
  <si>
    <t>Hiroyuki Kato</t>
  </si>
  <si>
    <t>Wireless and Mobile Communication Networks, Machine Learning</t>
  </si>
  <si>
    <t xml:space="preserve">Learning and prediction-based dynamic radio resource allocation optimization </t>
  </si>
  <si>
    <t>5-6 months</t>
  </si>
  <si>
    <t xml:space="preserve">Required programming skills: Matlab.
Basic knowledge wireless/digital communications and signal processing is required. </t>
  </si>
  <si>
    <t>Wireless and Mobile Communication Networks</t>
  </si>
  <si>
    <t>Energy harvesting for 5G/IoT Low Power Wide Area Networks (LPWAN) systems</t>
  </si>
  <si>
    <t xml:space="preserve">Required programming skills: Matlab.
Basic knowledge wireless/digital communications is required. </t>
  </si>
  <si>
    <t>Radio access protocol design for drone (UAV) networks using mmWave Massive MIMO</t>
  </si>
  <si>
    <t>http://www.fukuda-lab.org</t>
  </si>
  <si>
    <t>Kensuke Fukuda</t>
  </si>
  <si>
    <t>Software Engineering, Machine Learning, Testing, Artificial Intelligence</t>
  </si>
  <si>
    <t>Testing and Quality Analysis of Machine Learning Systems</t>
  </si>
  <si>
    <t>Cyber-Physical Systems, Software Engineering, Testing, Optimization</t>
  </si>
  <si>
    <t>Intelligent Automated Testing for Cyber-Physical Systems</t>
  </si>
  <si>
    <t>Formal Methods, Software Engineering</t>
  </si>
  <si>
    <t>Incremental Development and Evolution for Refinement-based System Models</t>
  </si>
  <si>
    <t>Software Engineering, Self-Adaptive Systems, Internet-of-Things</t>
  </si>
  <si>
    <t>Hardware Implementation of Neural Networks</t>
  </si>
  <si>
    <t>Test case generation for typed languages</t>
  </si>
  <si>
    <t>Wireless networking</t>
  </si>
  <si>
    <t>Mobile computing</t>
  </si>
  <si>
    <t>Traditional Geometric Computer Vision</t>
  </si>
  <si>
    <t>3D Reconstruction for Large-Scale Image Collections; 3D Scan Using Mobile Devices; Underwater 3D Reconstruction</t>
  </si>
  <si>
    <t xml:space="preserve">Students aiming at top conferences (ICCV, CVPR, ECCV) and journals (PAMI, IJCV) are encouraged to join us. . </t>
  </si>
  <si>
    <t>Data-Driven Geometric Computer Vision</t>
  </si>
  <si>
    <t>Traditional Photometric Computer Vision</t>
  </si>
  <si>
    <t xml:space="preserve">Multispectral and Hyperspectral Imaging System; Spectral Image Denosing and Superresolution; Intrinsic Images; Polarizing Imaging; </t>
  </si>
  <si>
    <t>Data-Driven Photometric Computer Vision</t>
  </si>
  <si>
    <t>Deep Learning for Image Enhancement, Colorization, Style Transfer; Data-Driven Optimal Camera Design for Object Detection and Recognition</t>
  </si>
  <si>
    <t>Computer vision</t>
  </si>
  <si>
    <t xml:space="preserve">One of the following topics:
(1) 3D vision,
(2) Human activity recognition,  
(3) Gaze sensing and navigation,
(4) Object segmentation from video, and                                                   (5) Image/video generation
</t>
  </si>
  <si>
    <t>Rigorous background on mathematics is required.  Strong programming skills on image processing and computer vision are also required.  In the case of Master course students, highly motivated students who can stay for 6 months are preferable.  Students who are willing to pursuit Ph. D at NII are preferable as well.  Potential applicants should send your CV and research interests/proposals directly to Prof. Sugimoto before your application.</t>
  </si>
  <si>
    <t>Digital geometry</t>
  </si>
  <si>
    <t>Content-based image and video analysis</t>
  </si>
  <si>
    <t>Video and image search (esp. TRECVID AVS task.  see: http://www-nlpir.nist.gov/projects/trecvid/)</t>
  </si>
  <si>
    <t>http://www.satoh-lab.nii.ac.jp</t>
  </si>
  <si>
    <t>More than 90 days</t>
  </si>
  <si>
    <t>Identification of specific object in video and image (esp. TRECVID instance search.  see: http://www-nlpir.nist.gov/projects/trecvid/)</t>
  </si>
  <si>
    <t>Master/PhD</t>
  </si>
  <si>
    <t xml:space="preserve">4-6 months </t>
  </si>
  <si>
    <t>Analysis and assistance of human reading/writing</t>
  </si>
  <si>
    <t>Scientific paper analysis and mining</t>
  </si>
  <si>
    <t>Natural language understanding</t>
  </si>
  <si>
    <t>Social media</t>
  </si>
  <si>
    <t>Flavorlens social network</t>
  </si>
  <si>
    <t>https://bit.ly/2LhBhTz</t>
  </si>
  <si>
    <t>In cooperation with the CRWB project</t>
  </si>
  <si>
    <t>Data Science</t>
  </si>
  <si>
    <t>Cooking Execution Plan Generator</t>
  </si>
  <si>
    <t>https://bit.ly/2w9cfRF</t>
  </si>
  <si>
    <t>International cooperation with the Fun2GPCR project</t>
  </si>
  <si>
    <t>Cooking Process-centric ontology</t>
  </si>
  <si>
    <t>https://bit.ly/2BJmG3C</t>
  </si>
  <si>
    <t>Data Science/Big Data</t>
  </si>
  <si>
    <t>Dish and Ingredient recognition</t>
  </si>
  <si>
    <t>https://bit.ly/2MO4BFW</t>
  </si>
  <si>
    <t>In cooperation with the MyPoc Project</t>
  </si>
  <si>
    <t>IT/Education science</t>
  </si>
  <si>
    <t> WebRTC-based WebELS Server</t>
  </si>
  <si>
    <t>https://bit.ly/2o5hZYr</t>
  </si>
  <si>
    <t>In international cooperation with the WebELS project</t>
  </si>
  <si>
    <t>Unmanned Aircraft Systems Traffic Management (UTM)  - Scalable Algorithms and Real-time Distributed Systems</t>
  </si>
  <si>
    <t xml:space="preserve">Research and development of algorithms and systems for:
(1) Scalable Pre-Flight Conflict Detection and Resolution (CDR) among UAVs (Unmanned Aerial Vehicles, or "drones"), e.g. Cooperative A*, Enhanced Conflict Based Search, etc.,
(2) Real-time In-Flight CDR methods, e.g. ORCA (Optimal Reciprocal Collision Avoidance), and
(3) Investigation and implementation of entire UTM architecture, incl. real-world field testing.
</t>
  </si>
  <si>
    <t>Master and PhD students</t>
  </si>
  <si>
    <t xml:space="preserve">UTM System - Auction based mechanisms for path allocation  </t>
  </si>
  <si>
    <t xml:space="preserve">Research and development of auction based methods for allocating flying paths in shared airspace, see, e.g., O. Amir, G. Sharon, R. Stern, "Multi-agent path finding as a combinatorial auction", Proc AAAI 2015 </t>
  </si>
  <si>
    <t>Programming experience in Java and C++; Solid background in data structures, algorithms and demonstrated interest in combinatorial auctions. (http://research.nii.ac.jp/~prendinger/)</t>
  </si>
  <si>
    <t>Deep Learning - Object and Action Recognition and Tracking</t>
  </si>
  <si>
    <t xml:space="preserve">Research and development of Deep Learning models for real-time object / action recognition and tracking, with the  goal of creating a "dynamic map" (DM) from the UAV perspective.
DM-based services incl. advanced surveillance, security and generally, situational awareness.
The system will be tested by superchip on drone. We already have several running models. </t>
  </si>
  <si>
    <t>Solid programming skills, e.g., C++ and Python. Solid background in machine learning and Deep Learning. Longer stay (6 months) is preferred for good result and possibly a publication (http://research.nii.ac.jp/~prendinger/)</t>
  </si>
  <si>
    <t>Deep Learning - Infrastructure Degradation Classification</t>
  </si>
  <si>
    <t>Research and development of Deep Learning models for detecting the type and level of damage of infrastructure. We have a large-scale data set of damaged components of bridges in Japan.
The project is a collaborative work with academia, industry, and local government.</t>
  </si>
  <si>
    <t>Text mining</t>
  </si>
  <si>
    <t>Data analysis and mining methods for (sensor) big data</t>
  </si>
  <si>
    <t>http://www2c.comm.eng.osaka-u.ac.jp/proj/mc/eindex.html
http://research.nii.ac.jp/~iechizen/official/achievements-e.html</t>
  </si>
  <si>
    <t>3 to 6 months</t>
  </si>
  <si>
    <t>The grand target of the project is to propose a mechanism to support the users conducting complex/exploratory search tasks. As a step toward the target, several internship research tasks are prepared as following, but not limited to: 1) enhance the method to assess the "success" of complex/exploratory search outcome based on Concept map and others, 2) investigate user search behaviour in terms of dwell time, link depth, search trail, , engagement, perceived task difficulty, cognitive task complexity, and/or outcome, 3) investigate the relationship between user's attributes such as domain expertise, task familiarity, time constraint, etc. and  the search behaviour and outcomes,   4) building and/or enhancing the tools usable for the above mentioned 1) -3).  Any other topic related to this research direction shall be considered.</t>
  </si>
  <si>
    <t>https://poliinfo.github.io/</t>
  </si>
  <si>
    <t>Regarding a new challenge on political information analysis in the NTCIR's QA Lab shared task series, this project aims 1) survey of the existing literature on argument analysis (mining, summarization, structure analysis), 2) propose system(s) for automatic argument analysis / mining / summarization using either a) NTCIR-14 Polinfo Corpus (Japanese), or b) any other corpus in English.  for a), the internship includes hands on tutorials on how to process Japanese text.</t>
  </si>
  <si>
    <t xml:space="preserve">To analyse the structure of research area of Information Retrieval (IR) and Interactive Information Retrieval (IIR) using various citation analysis methods including co-citation mapping. Compare the analysis published in 1991*, analyse how the domain had been developed over the three decades   [NB: * Noriko Kando et al (1991) "Structure of Information Retrieval Research: Tracking the Specialties and Development of Research Using Co-citation Maps and Citation Diagrams" </t>
  </si>
  <si>
    <t>Anomaly Detection and Intrinsic Dimensionality</t>
  </si>
  <si>
    <t>https://www.dropbox.com/s/wokjllg5qfyykua/proj-anomaly-detection.pdf?dl=0</t>
  </si>
  <si>
    <t>Either</t>
  </si>
  <si>
    <t xml:space="preserve"> 4-6 months</t>
  </si>
  <si>
    <t>Priority given to PhD students, and for internships of 6 months. Shorter internships (2-3 months) are possible for students who are already collaborators.</t>
  </si>
  <si>
    <t xml:space="preserve">Classification and Intrinsic Dimensionality </t>
  </si>
  <si>
    <t>https://www.dropbox.com/s/ltyb63zm0f46wru/proj-classification.pdf?dl=0</t>
  </si>
  <si>
    <t>Feature Selection and Intrinsic Dimensionality</t>
  </si>
  <si>
    <t>https://www.dropbox.com/s/cpgsxqosk5jd6tf/proj-feature-selection.pdf?dl=0</t>
  </si>
  <si>
    <t xml:space="preserve">Similarity Search and Intrinsic Dimensionality </t>
  </si>
  <si>
    <t>https://www.dropbox.com/s/3lk6rhfs5nezseu/proj-similarity-search.pdf?dl=0</t>
  </si>
  <si>
    <t>Subspace Clustering and Intrinsic Dimensionality</t>
  </si>
  <si>
    <t>https://www.dropbox.com/s/e2si6kct5l6o4nk/proj-subspace-clustering.pdf?dl=0</t>
  </si>
  <si>
    <t>https://www.dropbox.com/s/punl3fqlkek0xh2/proj-theory-of-ID.pdf?dl=0</t>
  </si>
  <si>
    <r>
      <t>Research Area</t>
    </r>
    <r>
      <rPr>
        <sz val="10"/>
        <color indexed="8"/>
        <rFont val="ＭＳ Ｐゴシック"/>
        <family val="3"/>
      </rPr>
      <t>／</t>
    </r>
    <r>
      <rPr>
        <sz val="10"/>
        <color indexed="8"/>
        <rFont val="Verdana"/>
        <family val="2"/>
      </rPr>
      <t>Title of the research</t>
    </r>
  </si>
  <si>
    <t>research area</t>
  </si>
  <si>
    <t>call</t>
  </si>
  <si>
    <t>研究系</t>
  </si>
  <si>
    <t>研究者氏名</t>
  </si>
  <si>
    <t>MOU_Code</t>
  </si>
  <si>
    <t>所属機関_国名</t>
  </si>
  <si>
    <t>所属機関_住所</t>
  </si>
  <si>
    <t>大学名のみ_en</t>
  </si>
  <si>
    <t>Brazil</t>
  </si>
  <si>
    <t>China</t>
  </si>
  <si>
    <t>Peking University</t>
  </si>
  <si>
    <t>Shanghai Jiao Tong University</t>
  </si>
  <si>
    <t>National Taiwan Univeristy</t>
  </si>
  <si>
    <t>Chulalongkorn University</t>
  </si>
  <si>
    <t>Asian Institute of Technology</t>
  </si>
  <si>
    <t>Kasetsart University</t>
  </si>
  <si>
    <t>Viet Nam</t>
  </si>
  <si>
    <t>Korea</t>
  </si>
  <si>
    <t>Seoul National University</t>
  </si>
  <si>
    <t>National University of Singapore（NUS)</t>
  </si>
  <si>
    <t>The University of Sydney</t>
  </si>
  <si>
    <t>University of Michigan-Dearborn</t>
  </si>
  <si>
    <t>University of Washington</t>
  </si>
  <si>
    <t>University of Waterloo</t>
  </si>
  <si>
    <t>McGill University</t>
  </si>
  <si>
    <t>Buenos Aires University</t>
  </si>
  <si>
    <t>Lero - the Irish Software Research Centre（The University of Limerick)</t>
  </si>
  <si>
    <t>France</t>
  </si>
  <si>
    <t>University of Bristol</t>
  </si>
  <si>
    <t>University of Essex</t>
  </si>
  <si>
    <t>University of Edinburgh</t>
  </si>
  <si>
    <t>University of Augsburg</t>
  </si>
  <si>
    <t>German Research Center for Artificial Intelligence (DFKI)</t>
  </si>
  <si>
    <t>The University of Freiburg</t>
  </si>
  <si>
    <t>The University of Konstanz</t>
  </si>
  <si>
    <t>Austria</t>
  </si>
  <si>
    <t>Italy</t>
  </si>
  <si>
    <t>Politecnico di Milano</t>
  </si>
  <si>
    <t>Swiss</t>
  </si>
  <si>
    <t>Institute of Electrical Engineering in Ecole Polytechnique Federale de Lausanne (EPFL)</t>
  </si>
  <si>
    <t>The Aalto University</t>
  </si>
  <si>
    <t>The Czech Technical University in Prague</t>
  </si>
  <si>
    <t>Universidad Politécnica de Madrid (UPM)</t>
  </si>
  <si>
    <t>The Egypt-Japan University of  Science and Technology(E-JUST)</t>
  </si>
  <si>
    <t xml:space="preserve">Chinese Academy of Sciences </t>
  </si>
  <si>
    <t>University College London</t>
  </si>
  <si>
    <t>University of Oxford</t>
  </si>
  <si>
    <t xml:space="preserve">The University of Queensland </t>
  </si>
  <si>
    <t>The University of Melbourne</t>
  </si>
  <si>
    <t>Singapore</t>
  </si>
  <si>
    <t>Universita di Bologna</t>
  </si>
  <si>
    <t>Korea Institute of Science and Technology Information</t>
  </si>
  <si>
    <t>KTH Royal Institute of Technology</t>
  </si>
  <si>
    <t>Institute of Computing Technology, Chinese Academy of Sciences</t>
  </si>
  <si>
    <t xml:space="preserve">King Abdullah University of Science and Technology </t>
  </si>
  <si>
    <t>India</t>
  </si>
  <si>
    <t>America</t>
  </si>
  <si>
    <t>Indiana University</t>
  </si>
  <si>
    <t>University of  Illinois at Urbana Champaign</t>
  </si>
  <si>
    <t>Argentina</t>
  </si>
  <si>
    <t>Australia</t>
  </si>
  <si>
    <t xml:space="preserve">Royal Melbourne Institute of Technology
</t>
  </si>
  <si>
    <t>School of Information Science and Technology, Department of Automation,　Tsinghua University</t>
  </si>
  <si>
    <t>Czech</t>
  </si>
  <si>
    <t>Egypt</t>
  </si>
  <si>
    <t>Centre de Recherche en Informatique de Lens (CRIL)</t>
  </si>
  <si>
    <t>Claude Bernard University Lyon 1</t>
  </si>
  <si>
    <t>French National Audiovisual Institute (INA)</t>
  </si>
  <si>
    <t>Institut National de Recherche en Informatique et en Automatique (INRIA)</t>
  </si>
  <si>
    <t>Institut National Polytechnique de Grenoble</t>
  </si>
  <si>
    <t xml:space="preserve">Sorbonne Université </t>
  </si>
  <si>
    <t>The Electronics and Information Technology Laboratory (LETI)</t>
  </si>
  <si>
    <t>The University of Nice Sophia Antipolis</t>
  </si>
  <si>
    <t>Université Clermont Auvergne（The Blaise Pascal University of Clermont-Ferrand ), LIMOS</t>
  </si>
  <si>
    <t>Université Grenoble Alpes （Université Joseph Fourier-Grenoble 1）</t>
  </si>
  <si>
    <t>Université Paris Sud</t>
  </si>
  <si>
    <t>Université Toulouse III - Paul Sabatier</t>
  </si>
  <si>
    <t>Germany</t>
  </si>
  <si>
    <t>Bochum University of Applied Sciences</t>
  </si>
  <si>
    <t>Greece</t>
  </si>
  <si>
    <t>Indraprastha Institute of Information Technology, Delhi</t>
  </si>
  <si>
    <t>Trinity College Dublin</t>
  </si>
  <si>
    <t>Portugal</t>
  </si>
  <si>
    <t>Saudi Arabia</t>
  </si>
  <si>
    <t>Institute for Infocomm Research (I2R)</t>
  </si>
  <si>
    <t>Sweden</t>
  </si>
  <si>
    <t>The Netherlands</t>
  </si>
  <si>
    <t>MICA</t>
  </si>
  <si>
    <t>Country</t>
  </si>
  <si>
    <t>The UNIVERSITY OF NANTES</t>
  </si>
  <si>
    <t>University of Science (Vietnam National University - Ho Chi Minh City)</t>
  </si>
  <si>
    <t>・・・</t>
  </si>
  <si>
    <t>University of Bath</t>
  </si>
  <si>
    <t>Imperial College London</t>
  </si>
  <si>
    <t>Newcastle University</t>
  </si>
  <si>
    <t>INP Toulouse-ENSEEIHT</t>
  </si>
  <si>
    <t>Pontifical Catholic University of Campinas</t>
  </si>
  <si>
    <t>No.</t>
  </si>
  <si>
    <t>Research area</t>
  </si>
  <si>
    <t>Title of the research</t>
  </si>
  <si>
    <t>Website</t>
  </si>
  <si>
    <t>Name of supervisor</t>
  </si>
  <si>
    <t>Title of the supervisor</t>
  </si>
  <si>
    <t>Requirements for applicants: Master's / Ph.D. Student</t>
  </si>
  <si>
    <t>Total number of acceptance per supervisor</t>
  </si>
  <si>
    <t>Duration : 2-6months (less than 180days)</t>
  </si>
  <si>
    <t>Comments</t>
  </si>
  <si>
    <t>http://research.nii.ac.jp/~tatsuta/index-e.html</t>
  </si>
  <si>
    <t>Makoto Tatsuta</t>
  </si>
  <si>
    <t>Professor</t>
  </si>
  <si>
    <t>2-6 months</t>
  </si>
  <si>
    <t>Theoretical Computer Science</t>
  </si>
  <si>
    <t>Constant-Time Algorithms on Real Data</t>
  </si>
  <si>
    <t>Yuichi Yoshida</t>
  </si>
  <si>
    <t>Associate Professor</t>
  </si>
  <si>
    <t>PhD students</t>
  </si>
  <si>
    <t>2-6 months</t>
  </si>
  <si>
    <t>Spectral Submodular Theory</t>
  </si>
  <si>
    <t>Yuichi Yoshida</t>
  </si>
  <si>
    <t>Associate Professor</t>
  </si>
  <si>
    <t>PhD students</t>
  </si>
  <si>
    <t>2-6 months</t>
  </si>
  <si>
    <t>Machine Learning/Statistics</t>
  </si>
  <si>
    <t>Statistics from the Perspective of Constant-Time Algorithms</t>
  </si>
  <si>
    <t>Associate Professor</t>
  </si>
  <si>
    <t>PhD students</t>
  </si>
  <si>
    <t>2-6 months</t>
  </si>
  <si>
    <t>Ken Satoh</t>
  </si>
  <si>
    <t>PhD students</t>
  </si>
  <si>
    <t>Ken Satoh</t>
  </si>
  <si>
    <t>Medical Informatics</t>
  </si>
  <si>
    <t>Ken Satoh</t>
  </si>
  <si>
    <t>Knowledge Representation and Reasoning</t>
  </si>
  <si>
    <t>Tensor-Based Automated Reasoning</t>
  </si>
  <si>
    <t>Katsumi Inoue</t>
  </si>
  <si>
    <t>Professor</t>
  </si>
  <si>
    <t>Master's or PhD students</t>
  </si>
  <si>
    <t xml:space="preserve">Basic knowledge of ASP/CP/SAT solving, deductive/abductive/inductive reasoning, GPU computing and/or linear algebra are required.  Experience in C++, CUDA, Octave, OpenCL or Python is useful.  Contact Prof. Inoue in advance.  </t>
  </si>
  <si>
    <t>Knowledge Representation and Reasoning</t>
  </si>
  <si>
    <t>Integration of Knowledge Representation and Machine Learning</t>
  </si>
  <si>
    <t>Katsumi Inoue</t>
  </si>
  <si>
    <t>Professor</t>
  </si>
  <si>
    <t>Master's or PhD students</t>
  </si>
  <si>
    <t>3-6 months</t>
  </si>
  <si>
    <t xml:space="preserve">Knowledge in KR, logics, abduction, ILP, CSP and/or belief change as well as machine learning or representation learning are advantageous to tackle this subject.  Contact Prof. Inoue in advance. </t>
  </si>
  <si>
    <t>Machine Learning</t>
  </si>
  <si>
    <t>Learning Relational Dynamics from State Transition</t>
  </si>
  <si>
    <t>Katsumi Inoue</t>
  </si>
  <si>
    <t>3-6 months</t>
  </si>
  <si>
    <t xml:space="preserve">Basic knowledge of machine learning and/or inductive logic programming are required.  Additionally, knowledge in planning or model checking is useful.  Contact Prof. Inoue in advance. </t>
  </si>
  <si>
    <t>Multi-Agent Systems</t>
  </si>
  <si>
    <t>Resilient AI</t>
  </si>
  <si>
    <t>Katsumi Inoue</t>
  </si>
  <si>
    <t>Master's or PhD students</t>
  </si>
  <si>
    <t>3-6 months</t>
  </si>
  <si>
    <t>Basic knowledge in AI and constraints as well as computer programming skills are required.  Contact Prof. Inoue in advance.</t>
  </si>
  <si>
    <t>Masako Kishida</t>
  </si>
  <si>
    <t>Associate Professor</t>
  </si>
  <si>
    <t>Masako Kishida</t>
  </si>
  <si>
    <t>Associate Professor</t>
  </si>
  <si>
    <t>Ryutaro Ichise</t>
  </si>
  <si>
    <t>Ryutaro Ichise</t>
  </si>
  <si>
    <t>Numerical Linear Algebra</t>
  </si>
  <si>
    <t>Randomized algorithms for the iterative solution of systems of linear equations and least square problems.</t>
  </si>
  <si>
    <t>6 months</t>
  </si>
  <si>
    <t>Basic knowledge of numerical linear algebra is desirable.</t>
  </si>
  <si>
    <t>Inverse Problems</t>
  </si>
  <si>
    <t>Application and improvement of the Modified Cluster Newton method for parameter identification of Pharmacokinetic models and Neuron models.</t>
  </si>
  <si>
    <t>6 months</t>
  </si>
  <si>
    <t>Basic knowledge of numerical analysis is desirable.</t>
  </si>
  <si>
    <t>Numerical Linear Algebra</t>
  </si>
  <si>
    <t>Eigenvalue problems and linear systems</t>
  </si>
  <si>
    <t>https://www.opt.mist.i.u-tokyo.ac.jp/~nakatsukasa/</t>
  </si>
  <si>
    <t>2-6 months</t>
  </si>
  <si>
    <t>Linear Algebra and Statistics</t>
  </si>
  <si>
    <t>Applying linear algebra techniques to statistical problems</t>
  </si>
  <si>
    <t>2-6 months</t>
  </si>
  <si>
    <t>Optimization</t>
  </si>
  <si>
    <t>Efficient solution of continuous optimization problems</t>
  </si>
  <si>
    <t>2-6 months</t>
  </si>
  <si>
    <t>Numerical Analysis</t>
  </si>
  <si>
    <t>Function approximation, integration, differential equations</t>
  </si>
  <si>
    <t>Web &amp; Social Media analysis, Time series analysis</t>
  </si>
  <si>
    <t>Modeling human activity through mining social time series</t>
  </si>
  <si>
    <t>http://research.nii.ac.jp/~r-koba/en/index.html</t>
  </si>
  <si>
    <t>Ryota Kobayashi</t>
  </si>
  <si>
    <t>3-6 months</t>
  </si>
  <si>
    <t>Computational Neuroscience, Simulation</t>
  </si>
  <si>
    <t>Brain simulation</t>
  </si>
  <si>
    <t>http://research.nii.ac.jp/~r-koba/en/index.html</t>
  </si>
  <si>
    <t>Ryota Kobayashi</t>
  </si>
  <si>
    <t>3-6 months</t>
  </si>
  <si>
    <t>Basic knowledge about differential equations are necessary. Optimization or simulation methods for differential equations will be appreciated.</t>
  </si>
  <si>
    <t>Artificial Intelligence / Web Informatics</t>
  </si>
  <si>
    <t xml:space="preserve">Semantic Web / Linked Data / Linked Open Data
</t>
  </si>
  <si>
    <t>Hideaki Takeda</t>
  </si>
  <si>
    <t>3-6months</t>
  </si>
  <si>
    <t xml:space="preserve">Social Web / Social Media Analysis / Social Network Analysis
</t>
  </si>
  <si>
    <t>Hideaki Takeda</t>
  </si>
  <si>
    <t>3-6months</t>
  </si>
  <si>
    <t>Artificial Intelligence</t>
  </si>
  <si>
    <t>Hideaki Takeda</t>
  </si>
  <si>
    <t>3-6months</t>
  </si>
  <si>
    <t>Intelligent Robotics</t>
  </si>
  <si>
    <t>Tetsunari Inamura</t>
  </si>
  <si>
    <t>Programming Technique</t>
  </si>
  <si>
    <t>Bidirectional Programming/Bidirectional Transformation</t>
  </si>
  <si>
    <t>Zhenjiang Hu</t>
  </si>
  <si>
    <t>3-6 months</t>
  </si>
  <si>
    <r>
      <t xml:space="preserve">Interested in functional programming and </t>
    </r>
    <r>
      <rPr>
        <sz val="11"/>
        <rFont val="ＭＳ Ｐゴシック"/>
        <family val="3"/>
      </rPr>
      <t>compiler</t>
    </r>
    <r>
      <rPr>
        <sz val="11"/>
        <color indexed="10"/>
        <rFont val="ＭＳ Ｐゴシック"/>
        <family val="3"/>
      </rPr>
      <t xml:space="preserve"> </t>
    </r>
    <r>
      <rPr>
        <sz val="11"/>
        <color indexed="8"/>
        <rFont val="ＭＳ Ｐゴシック"/>
        <family val="3"/>
      </rPr>
      <t>construction</t>
    </r>
  </si>
  <si>
    <t>Database</t>
  </si>
  <si>
    <t>Data Sharing and Data Integration</t>
  </si>
  <si>
    <t>Parallel Programming</t>
  </si>
  <si>
    <t xml:space="preserve">Efficient Porcessing of Big Graphs </t>
  </si>
  <si>
    <t>Having experiences of writing parallel programs</t>
  </si>
  <si>
    <t>Search-based testing of cyber-physical systems (also called "falsification") is attracting attention as a practical quality-assurance technique. It nicely combines formal methods and machine learning on the theoretical sides; on the implementation side there are many interesting challenges, too.</t>
  </si>
  <si>
    <t>Correctness certificates for various systems and specifications (Lyapunov functions, ranking functions, invariants, etc.) sometimes allow efficient numeric search via convex optimization algorithms. This is also where software science and control engineering meet.</t>
  </si>
  <si>
    <t>Various verification techniques allow abstraction by the language of category theory (especially coalgebras). This sometimes aids generalization and transition from qualitative to quantitative. 
Desired: familiarity with basic category theory.</t>
  </si>
  <si>
    <t>Software Science</t>
  </si>
  <si>
    <t>Analysis of Probabilistic Programs</t>
  </si>
  <si>
    <t>Computer network</t>
  </si>
  <si>
    <t>Web privacy measurement</t>
  </si>
  <si>
    <t>5 or 6 months</t>
  </si>
  <si>
    <t>Solid programming skill in python and/or javascript</t>
  </si>
  <si>
    <t>Computer network</t>
  </si>
  <si>
    <t>Cryptocurrency transaction analysis</t>
  </si>
  <si>
    <t>http://www.fukuda-lab.org</t>
  </si>
  <si>
    <t>5 or 6 months</t>
  </si>
  <si>
    <t>Solid programming skill in python and knowledge on cryptocurrency</t>
  </si>
  <si>
    <t>Computer network</t>
  </si>
  <si>
    <t>Syslog causality analysis</t>
  </si>
  <si>
    <t>http://www.fukuda-lab.org</t>
  </si>
  <si>
    <t>5 or 6 months</t>
  </si>
  <si>
    <t>Solid programming skill in python</t>
  </si>
  <si>
    <t>Network security</t>
  </si>
  <si>
    <t>http://www.fukuda-lab.org</t>
  </si>
  <si>
    <t>5 or 6 months</t>
  </si>
  <si>
    <t>Solid programming skill in python and ML</t>
  </si>
  <si>
    <t>5G, Connected Vehicles, IoT</t>
  </si>
  <si>
    <t>Yusheng Ji</t>
  </si>
  <si>
    <t>Professor</t>
  </si>
  <si>
    <t>3 to 6 months</t>
  </si>
  <si>
    <t>Understanding of infrastructure-based and/or ad hoc wireless communication systems is expected</t>
  </si>
  <si>
    <t>Mobile edge computing</t>
  </si>
  <si>
    <t>Yusheng Ji</t>
  </si>
  <si>
    <t>Professor</t>
  </si>
  <si>
    <t>3 to 6 months</t>
  </si>
  <si>
    <t>Understanding of infrastructure-based and/or ad hoc wireless communication systems is expected</t>
  </si>
  <si>
    <t>Yinqiang Zheng</t>
  </si>
  <si>
    <r>
      <t xml:space="preserve">Deep Learning for 3D Capture, Point Cloud </t>
    </r>
    <r>
      <rPr>
        <sz val="11"/>
        <rFont val="ＭＳ Ｐゴシック"/>
        <family val="3"/>
      </rPr>
      <t>Denosing</t>
    </r>
    <r>
      <rPr>
        <sz val="11"/>
        <color indexed="8"/>
        <rFont val="ＭＳ Ｐゴシック"/>
        <family val="3"/>
      </rPr>
      <t>, Surface Completion, CAD Model Extraction and Realistic Rendering</t>
    </r>
  </si>
  <si>
    <t>Yinqiang Zheng</t>
  </si>
  <si>
    <t>Yinqiang Zheng</t>
  </si>
  <si>
    <t>Akihiro Sugimoto</t>
  </si>
  <si>
    <t xml:space="preserve">(1) Discretization model of geometric shape,
(2) Discrete shape fitting to noisy integer points. </t>
  </si>
  <si>
    <t>Akihiro Sugimoto</t>
  </si>
  <si>
    <t>Rigorous background on mathematics as well as computer vision is required.  In particular, sufficient knowledge of linear algebra, graph theory and number theory are important requirements.  Programming skills on image processing or computer vision are also required.  Potential applicants should send your CV and research interests/proposals directly to Prof. Sugimoto before your application.</t>
  </si>
  <si>
    <t>Shin'ichi Satoh</t>
  </si>
  <si>
    <t>Professor</t>
  </si>
  <si>
    <t>Master's or PhD students</t>
  </si>
  <si>
    <t>Shin'ichi Satoh</t>
  </si>
  <si>
    <t>Professor</t>
  </si>
  <si>
    <t>Video Event Analysis (esp. TRECVID SMKBP or ActEv task.  see: http://www-nlpir.nist.gov/projects/trecvid/)</t>
  </si>
  <si>
    <t>Shin'ichi Satoh</t>
  </si>
  <si>
    <t>Professor</t>
  </si>
  <si>
    <t>Master's or Ph.D Student</t>
  </si>
  <si>
    <t>Image and Video Captioning (esp. TRECVID Video-to-Text pilot task or Microsoft Video to Language Challenge: see http://ms-multimedia-challenge.com/challenge)</t>
  </si>
  <si>
    <t>Professor</t>
  </si>
  <si>
    <t>Master's or Ph.D Student</t>
  </si>
  <si>
    <t>Multimedia Data Mining and Analysis</t>
  </si>
  <si>
    <t>Multimodal deep learning for multimedia content recommendation, venue inference, enhancing online education by leveraging social media techniques</t>
  </si>
  <si>
    <t>Yi Yu</t>
  </si>
  <si>
    <t>Assistant Professor</t>
  </si>
  <si>
    <t>3-6months</t>
  </si>
  <si>
    <t>Music Information Retrieval and Its Applications</t>
  </si>
  <si>
    <t>Cross-modal deep correlation learning between audio-text, audio-video, and audio-EEG, content-based cross-modal music retrieval, lyrics to melody generation by deep learning</t>
  </si>
  <si>
    <t>Yi Yu</t>
  </si>
  <si>
    <t>Assistant Professor</t>
  </si>
  <si>
    <t xml:space="preserve">Expressive speech synthesis using deep learning </t>
  </si>
  <si>
    <t>Relevant papers include, but do not limited to, [1] Jaime Lorenzo-Trueba, Gustav Eje Henter, Shinji Takaki, Junichi Yamagishi, Yosuke Morino, Yuta Ochiai, Investigating different representations for modeling and controlling multiple emotions in DNN-based speech synthesis, Speech Communication   99 135-143  May 2018</t>
  </si>
  <si>
    <t>Junichi Yamagishi</t>
  </si>
  <si>
    <t>The successful candidate should be a PhD student in speech processing, computer science, engineering, linguistics, mathematics, or a related discipline. He or she should have strong programming skills and experience with speech processing. • Familiarity with DNN tools and speech tools are preferable</t>
  </si>
  <si>
    <t xml:space="preserve">End-to-end speech synthesis and waveform modeling using deep learning </t>
  </si>
  <si>
    <t>Relevant papers include, but do not limited to, [2] Xin Wang, Jaime Lorenzo-Trueba, Shinji Takaki, Lauri Juvela, Junichi Yamagishi, A COMPARISON OF RECENT WAVEFORM GENERATION AND ACOUSTIC MODELING METHODS FOR NEURAL-NETWORK-BASED SPEECH SYNTHESIS ICASSP 2018, April 2018 and [3] Lauri Juvela, Vassilis Tsiaras, Bajibabu Bollepalli, Manu Airaksinen, Junichi Yamagishi, Paavo Alku, Speaker-independent raw waveform model for glottal excitation Interspeech 2018, Sept 2018</t>
  </si>
  <si>
    <t>Junichi Yamagishi</t>
  </si>
  <si>
    <t>The successful candidate should be a PhD student in speech processing, computer science, engineering, linguistics, mathematics, or a related discipline. He or she should have strong programming skills and experience with speech processing and/or machine learning. • Familiarity with DNN tools and speech tools are preferable</t>
  </si>
  <si>
    <t xml:space="preserve">Multi-speaker speech synthesis and adaptation  </t>
  </si>
  <si>
    <t xml:space="preserve">Relevant papers include, but do not limited to, [4] Yi Zhao, Shinji Takaki, Hieu-Thi Luong, Junichi Yamagishi, Daisuke Saito, Nobuaki Minematsu, "Wasserstein GAN and Waveform Loss-based Acoustic Model Training for Multi-speaker Text-to-Speech Synthesis Systems Using a WaveNet Neural Vocoder" ArXiv August 2018 </t>
  </si>
  <si>
    <t>The successful candidate should be a PhD student in speech processing, computer science, engineering, linguistics, mathematics, or a related discipline. He or she should have strong programming skills and experience with speech processing and/or machine learning. • Familiarity with DNN tools and speech tools are preferable</t>
  </si>
  <si>
    <t>Automatic speaker verifications and its anti-spoofing</t>
  </si>
  <si>
    <t>Relevant papers and webpage include, but do not limited to, [5] Tomi Kinnunen, Md Sahidullah, Hector Delgado, Massimiliano Todisco, Nicholas Evans, Junichi Yamagishi, Kong Aik Lee, The ASVspoof 2017 Challenge: Assessing the Limits of Replay Spoofing Attack Detection. Interspeech Sept 2017 http://www.spoofingchallenge.org/</t>
  </si>
  <si>
    <t>Junichi Yamagishi</t>
  </si>
  <si>
    <t>The successful candidate should be a PhD student in speech processing, computer science, engineering, linguistics, mathematics, or a related discipline. He or she should have strong programming skills. Familiarity with software tools including ALIZE, MSR identity toolbox, Sidekit is preferable</t>
  </si>
  <si>
    <t xml:space="preserve">Multi-modal speech processing </t>
  </si>
  <si>
    <t xml:space="preserve">Relevant papers include, but do not limited to, [6] Rithesh Kumar, Jose Sotelo, Kundan Kumar, Alexandre de Brebisson, Yoshua Bengio, ObamaNet: Photo-realistic lip-sync from text, ArXiv Dec 2017 
</t>
  </si>
  <si>
    <t>Junichi Yamagishi</t>
  </si>
  <si>
    <t>Examples of multimodalities include audio visual synthesis/verification, automatic natural language generation, machine translation, articulatory information. The successful candidate should be a PhD student in speech processing, computer science, engineering, linguistics, mathematics, or a related discipline. He or she should have strong programming skills. Familiarity with relevant software tools including DNN tools is preferable</t>
  </si>
  <si>
    <t>Digital Humanities</t>
  </si>
  <si>
    <t>Machine learning for image processing (esp. character recognition), geographic information, linked data and metadata management for cultural heritage</t>
  </si>
  <si>
    <t>http://agora.ex.nii.ac.jp/~kitamoto/education/internship/</t>
  </si>
  <si>
    <t>A student with programming skills and interests in real problems is preferred.</t>
  </si>
  <si>
    <t>Earth Environmental Informatics</t>
  </si>
  <si>
    <t>Big data analytics (esp. image processing, remote sensing and machine learning) for environmental and societal problems</t>
  </si>
  <si>
    <t>http://agora.ex.nii.ac.jp/~kitamoto/education/internship/</t>
  </si>
  <si>
    <t>A student with programming skills and interests in real problems is preferred.</t>
  </si>
  <si>
    <t>Crisis Informatics</t>
  </si>
  <si>
    <t xml:space="preserve">Big data analytics (esp. image processing, natural language processing, and machine learning) for natural disasters and crisis </t>
  </si>
  <si>
    <t>Open Science</t>
  </si>
  <si>
    <t>Research on a new trend of science, such as open data, data citation, citizen science, and open innovation</t>
  </si>
  <si>
    <t>http://agora.ex.nii.ac.jp/~kitamoto/education/internship/</t>
  </si>
  <si>
    <t>A student with programming skills and interests in real problems is preferred.</t>
  </si>
  <si>
    <t>Text Media</t>
  </si>
  <si>
    <t>Akiko Aizawa</t>
  </si>
  <si>
    <t>3-6 months (6 month is preferable)</t>
  </si>
  <si>
    <t>Text Media</t>
  </si>
  <si>
    <t>Akiko Aizawa</t>
  </si>
  <si>
    <t>3-6 months (6 month is preferable)</t>
  </si>
  <si>
    <t>Text Media</t>
  </si>
  <si>
    <t>Akiko Aizawa</t>
  </si>
  <si>
    <t>3-6 months (6 month is preferable)</t>
  </si>
  <si>
    <r>
      <rPr>
        <b/>
        <sz val="11"/>
        <color indexed="8"/>
        <rFont val="ＭＳ Ｐゴシック"/>
        <family val="3"/>
      </rPr>
      <t xml:space="preserve">Description: </t>
    </r>
    <r>
      <rPr>
        <sz val="11"/>
        <color indexed="8"/>
        <rFont val="ＭＳ Ｐゴシック"/>
        <family val="3"/>
      </rPr>
      <t xml:space="preserve">This work is part of a new large-scale Japanese Government project on designing, specifying, and testing UTM in Japan. It is similar to NASA UTM in US and u-Space in Europe.
</t>
    </r>
    <r>
      <rPr>
        <b/>
        <sz val="11"/>
        <color indexed="8"/>
        <rFont val="ＭＳ Ｐゴシック"/>
        <family val="3"/>
      </rPr>
      <t>Qualifications:</t>
    </r>
    <r>
      <rPr>
        <sz val="11"/>
        <color indexed="8"/>
        <rFont val="ＭＳ Ｐゴシック"/>
        <family val="3"/>
      </rPr>
      <t xml:space="preserve"> Software development experience in Java and C++. Good knowledge of the Client-Server model and main Data Structures, Design Patterns (e.g. Singleton, Strategy, etc) and Algorithms. Experience with client-side web technologies (e.g. HTML, CSS, Javascript, Bootstrap) and/or mobile app development (e.g. Android) is a plus. Demonstrated interest into develop robust software to be tested in the real world with real drones. Longer stay (6 months) is preferred for good result or publication (http://research.nii.ac.jp/~prendinger/)</t>
    </r>
  </si>
  <si>
    <t>Text mining based on probabilistic model</t>
  </si>
  <si>
    <t>Atsuhiro Takasu</t>
  </si>
  <si>
    <t>3 - 6 months</t>
  </si>
  <si>
    <t>Big Data</t>
  </si>
  <si>
    <t>Atsuhiro Takasu</t>
  </si>
  <si>
    <t>3 - 6 months</t>
  </si>
  <si>
    <t xml:space="preserve">Computational Photography: Deep learning, Image-based rendering, Image processing, Color analysis, Spectral imaging </t>
  </si>
  <si>
    <t>http://research.nii.ac.jp/~imarik/
http://research.nii.ac.jp/pbv/</t>
  </si>
  <si>
    <t>5 to 6 month</t>
  </si>
  <si>
    <t>A basic knowledge of Image Analysis and/or Machine learning, and  good programming skills are required</t>
  </si>
  <si>
    <t>Media Clones</t>
  </si>
  <si>
    <t>http://www2c.comm.eng.osaka-u.ac.jp/proj/mc/eindex.html
http://research.nii.ac.jp/~iechizen/official/achievements-e.html</t>
  </si>
  <si>
    <t>Security</t>
  </si>
  <si>
    <t>http://research.nii.ac.jp/~iechizen/official/research-e.html
http://research.nii.ac.jp/~iechizen/official/achievements-e.html</t>
  </si>
  <si>
    <t>http://research.nii.ac.jp/~iechizen/official/research-e.html
http://research.nii.ac.jp/~iechizen/official/achievements-e.html</t>
  </si>
  <si>
    <t>Isao Echizen</t>
  </si>
  <si>
    <t>Master's or PhD students</t>
  </si>
  <si>
    <t>Media Clones</t>
  </si>
  <si>
    <t>Development of methods for speech synthesis and speaker translation using unpaired data.</t>
  </si>
  <si>
    <t>http://www2c.comm.eng.osaka-u.ac.jp/proj/mc/eindex.html
http://research.nii.ac.jp/~iechizen/official/achievements-e.html</t>
  </si>
  <si>
    <t>3 to 6 months</t>
  </si>
  <si>
    <t>Interactive Information Retrieval</t>
  </si>
  <si>
    <t>Understanding and Modeling User Behaviour during Complex Search Task</t>
  </si>
  <si>
    <r>
      <t xml:space="preserve">The current project page has not been set up, but the previous related project page is available at; 
</t>
    </r>
    <r>
      <rPr>
        <u val="single"/>
        <sz val="11"/>
        <color indexed="12"/>
        <rFont val="ＭＳ Ｐゴシック"/>
        <family val="3"/>
      </rPr>
      <t>http://cres.jpn.org/?FrontPage</t>
    </r>
  </si>
  <si>
    <t>Noriko Kando</t>
  </si>
  <si>
    <t>Either Master and PhD students are fine, but priority will be given to PhD student</t>
  </si>
  <si>
    <t>6 months</t>
  </si>
  <si>
    <t xml:space="preserve">Investigating what/how Concept map captures each user's search outcome and its influence on the search process </t>
  </si>
  <si>
    <t>Noriko Kando</t>
  </si>
  <si>
    <t>Either Master and PhD students</t>
  </si>
  <si>
    <t>6 months</t>
  </si>
  <si>
    <t>Concept map is originally used in the educational science, but it has been used as a tool to capture each user's knowledge structure change during a complex search task such as "search as learning". This project investigates the role of the concept map in the search process through the experiments</t>
  </si>
  <si>
    <t>Argument Mining / Argument Summarization / Argument Structure Analysis</t>
  </si>
  <si>
    <t>Argument Mining / Argument Summarization / Argument Structure Analysis</t>
  </si>
  <si>
    <t>Noriko Kando</t>
  </si>
  <si>
    <t>Either Master and PhD students</t>
  </si>
  <si>
    <t>Citation analysis</t>
  </si>
  <si>
    <t>Citation analysis of the "Information Retrieval" domain</t>
  </si>
  <si>
    <t>Noriko Kando</t>
  </si>
  <si>
    <t>6 months</t>
  </si>
  <si>
    <t>Visiting Professor</t>
  </si>
  <si>
    <t>Visiting Professor</t>
  </si>
  <si>
    <t>Visiting Professor</t>
  </si>
  <si>
    <t>Visiting Professor</t>
  </si>
  <si>
    <t>The Universitat Politècnica de Catalunya (UPC)</t>
  </si>
  <si>
    <t>United Kingdom</t>
  </si>
  <si>
    <t>UCL Big Data Institute</t>
  </si>
  <si>
    <t>CSIRO(Data61)</t>
  </si>
  <si>
    <t>Vienna University of Technology</t>
  </si>
  <si>
    <t>University of Alberta</t>
  </si>
  <si>
    <t>The Czech Academy of Sciences</t>
  </si>
  <si>
    <t>Centre National de la Recherche Scientifique (CNRS)</t>
  </si>
  <si>
    <t>Technische Universität München (TUM)</t>
  </si>
  <si>
    <t>Technische Universität Berlin (TUB, TU Berlin)</t>
  </si>
  <si>
    <t>RWTH Aachen University</t>
  </si>
  <si>
    <t>Ludwig-Maximilians-Universität München</t>
  </si>
  <si>
    <t>The University of Potsdam</t>
  </si>
  <si>
    <t xml:space="preserve">Technische Universität Braunschweig </t>
  </si>
  <si>
    <t>“Athena” Research &amp; Innovation Center</t>
  </si>
  <si>
    <t>INESC Technology and Science (INESCTEC)</t>
  </si>
  <si>
    <t>Università degli Studi di Torino</t>
  </si>
  <si>
    <t>Università degli Studi di Ferrara (UNIFE)</t>
  </si>
  <si>
    <t>National Tsing Hua University, College of Electrical engineering and Computer Science (NTHU EECS)</t>
  </si>
  <si>
    <t>Delft University of Technology (TU Delft)</t>
  </si>
  <si>
    <t>The Open University</t>
  </si>
  <si>
    <t>University of Kent</t>
  </si>
  <si>
    <t>University of Cambridge, Department of Theoretical and Applied Linguistics</t>
  </si>
</sst>
</file>

<file path=xl/styles.xml><?xml version="1.0" encoding="utf-8"?>
<styleSheet xmlns="http://schemas.openxmlformats.org/spreadsheetml/2006/main">
  <numFmts count="20">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m/d;@"/>
    <numFmt numFmtId="177" formatCode="&quot;Yes&quot;;&quot;Yes&quot;;&quot;No&quot;"/>
    <numFmt numFmtId="178" formatCode="&quot;True&quot;;&quot;True&quot;;&quot;False&quot;"/>
    <numFmt numFmtId="179" formatCode="&quot;On&quot;;&quot;On&quot;;&quot;Off&quot;"/>
    <numFmt numFmtId="180" formatCode="[$€-2]\ #,##0.00_);[Red]\([$€-2]\ #,##0.00\)"/>
    <numFmt numFmtId="181" formatCode="0_ "/>
    <numFmt numFmtId="182" formatCode="0_);[Red]\(0\)"/>
    <numFmt numFmtId="183" formatCode="#,##0_ "/>
  </numFmts>
  <fonts count="102">
    <font>
      <sz val="11"/>
      <color theme="1"/>
      <name val="メイリオ"/>
      <family val="3"/>
    </font>
    <font>
      <sz val="11"/>
      <color indexed="8"/>
      <name val="メイリオ"/>
      <family val="3"/>
    </font>
    <font>
      <sz val="6"/>
      <name val="メイリオ"/>
      <family val="3"/>
    </font>
    <font>
      <sz val="11"/>
      <name val="ＭＳ Ｐゴシック"/>
      <family val="3"/>
    </font>
    <font>
      <sz val="11"/>
      <name val="Microsoft Tai Le"/>
      <family val="2"/>
    </font>
    <font>
      <sz val="10"/>
      <color indexed="8"/>
      <name val="Verdana"/>
      <family val="2"/>
    </font>
    <font>
      <sz val="10"/>
      <color indexed="8"/>
      <name val="ＭＳ Ｐゴシック"/>
      <family val="3"/>
    </font>
    <font>
      <sz val="6"/>
      <name val="ＭＳ Ｐゴシック"/>
      <family val="3"/>
    </font>
    <font>
      <sz val="11"/>
      <color indexed="8"/>
      <name val="ＭＳ Ｐゴシック"/>
      <family val="3"/>
    </font>
    <font>
      <b/>
      <sz val="13"/>
      <color indexed="56"/>
      <name val="Calibri"/>
      <family val="2"/>
    </font>
    <font>
      <sz val="11"/>
      <name val="メイリオ"/>
      <family val="3"/>
    </font>
    <font>
      <b/>
      <sz val="9"/>
      <name val="MS P ゴシック"/>
      <family val="3"/>
    </font>
    <font>
      <u val="single"/>
      <sz val="11"/>
      <color indexed="12"/>
      <name val="ＭＳ Ｐゴシック"/>
      <family val="3"/>
    </font>
    <font>
      <sz val="11"/>
      <color indexed="10"/>
      <name val="ＭＳ Ｐゴシック"/>
      <family val="3"/>
    </font>
    <font>
      <b/>
      <sz val="11"/>
      <color indexed="8"/>
      <name val="ＭＳ Ｐゴシック"/>
      <family val="3"/>
    </font>
    <font>
      <b/>
      <sz val="10"/>
      <name val="MS P ゴシック"/>
      <family val="3"/>
    </font>
    <font>
      <sz val="11"/>
      <color indexed="9"/>
      <name val="メイリオ"/>
      <family val="3"/>
    </font>
    <font>
      <sz val="18"/>
      <color indexed="54"/>
      <name val="ＭＳ Ｐゴシック"/>
      <family val="3"/>
    </font>
    <font>
      <b/>
      <sz val="11"/>
      <color indexed="9"/>
      <name val="メイリオ"/>
      <family val="3"/>
    </font>
    <font>
      <sz val="11"/>
      <color indexed="60"/>
      <name val="メイリオ"/>
      <family val="3"/>
    </font>
    <font>
      <u val="single"/>
      <sz val="11"/>
      <color indexed="30"/>
      <name val="ＭＳ Ｐゴシック"/>
      <family val="3"/>
    </font>
    <font>
      <sz val="11"/>
      <color indexed="52"/>
      <name val="メイリオ"/>
      <family val="3"/>
    </font>
    <font>
      <sz val="11"/>
      <color indexed="20"/>
      <name val="メイリオ"/>
      <family val="3"/>
    </font>
    <font>
      <b/>
      <sz val="11"/>
      <color indexed="52"/>
      <name val="メイリオ"/>
      <family val="3"/>
    </font>
    <font>
      <sz val="11"/>
      <color indexed="10"/>
      <name val="メイリオ"/>
      <family val="3"/>
    </font>
    <font>
      <b/>
      <sz val="15"/>
      <color indexed="54"/>
      <name val="メイリオ"/>
      <family val="3"/>
    </font>
    <font>
      <b/>
      <sz val="13"/>
      <color indexed="54"/>
      <name val="メイリオ"/>
      <family val="3"/>
    </font>
    <font>
      <b/>
      <sz val="11"/>
      <color indexed="54"/>
      <name val="メイリオ"/>
      <family val="3"/>
    </font>
    <font>
      <b/>
      <sz val="11"/>
      <color indexed="8"/>
      <name val="メイリオ"/>
      <family val="3"/>
    </font>
    <font>
      <b/>
      <sz val="11"/>
      <color indexed="63"/>
      <name val="メイリオ"/>
      <family val="3"/>
    </font>
    <font>
      <i/>
      <sz val="11"/>
      <color indexed="23"/>
      <name val="メイリオ"/>
      <family val="3"/>
    </font>
    <font>
      <sz val="11"/>
      <color indexed="62"/>
      <name val="メイリオ"/>
      <family val="3"/>
    </font>
    <font>
      <u val="single"/>
      <sz val="11"/>
      <color indexed="25"/>
      <name val="メイリオ"/>
      <family val="3"/>
    </font>
    <font>
      <sz val="11"/>
      <color indexed="17"/>
      <name val="メイリオ"/>
      <family val="3"/>
    </font>
    <font>
      <b/>
      <sz val="12"/>
      <color indexed="9"/>
      <name val="Microsoft Tai Le"/>
      <family val="2"/>
    </font>
    <font>
      <b/>
      <sz val="11"/>
      <color indexed="9"/>
      <name val="Microsoft Tai Le"/>
      <family val="2"/>
    </font>
    <font>
      <sz val="12"/>
      <color indexed="8"/>
      <name val="Microsoft Tai Le"/>
      <family val="2"/>
    </font>
    <font>
      <sz val="11"/>
      <color indexed="8"/>
      <name val="Microsoft Tai Le"/>
      <family val="2"/>
    </font>
    <font>
      <sz val="18"/>
      <color indexed="8"/>
      <name val="Microsoft Tai Le"/>
      <family val="2"/>
    </font>
    <font>
      <sz val="10"/>
      <color indexed="9"/>
      <name val="メイリオ"/>
      <family val="3"/>
    </font>
    <font>
      <sz val="10"/>
      <color indexed="8"/>
      <name val="メイリオ"/>
      <family val="3"/>
    </font>
    <font>
      <b/>
      <sz val="14"/>
      <color indexed="9"/>
      <name val="Microsoft Tai Le"/>
      <family val="2"/>
    </font>
    <font>
      <sz val="14"/>
      <color indexed="8"/>
      <name val="Arial"/>
      <family val="2"/>
    </font>
    <font>
      <sz val="14"/>
      <color indexed="8"/>
      <name val="Microsoft Tai Le"/>
      <family val="2"/>
    </font>
    <font>
      <sz val="11"/>
      <color indexed="8"/>
      <name val="Arial"/>
      <family val="2"/>
    </font>
    <font>
      <b/>
      <sz val="14"/>
      <color indexed="8"/>
      <name val="Microsoft Tai Le"/>
      <family val="2"/>
    </font>
    <font>
      <sz val="12"/>
      <color indexed="8"/>
      <name val="ＭＳ Ｐゴシック"/>
      <family val="3"/>
    </font>
    <font>
      <sz val="18"/>
      <color indexed="8"/>
      <name val="ＭＳ Ｐゴシック"/>
      <family val="3"/>
    </font>
    <font>
      <b/>
      <sz val="10"/>
      <color indexed="9"/>
      <name val="メイリオ"/>
      <family val="3"/>
    </font>
    <font>
      <sz val="8"/>
      <color indexed="22"/>
      <name val="Verdana"/>
      <family val="2"/>
    </font>
    <font>
      <b/>
      <u val="single"/>
      <sz val="11"/>
      <color indexed="10"/>
      <name val="Verdana"/>
      <family val="2"/>
    </font>
    <font>
      <b/>
      <sz val="10"/>
      <color indexed="8"/>
      <name val="Verdana"/>
      <family val="2"/>
    </font>
    <font>
      <sz val="9"/>
      <color indexed="8"/>
      <name val="Verdana"/>
      <family val="2"/>
    </font>
    <font>
      <b/>
      <sz val="10"/>
      <color indexed="10"/>
      <name val="Verdana"/>
      <family val="2"/>
    </font>
    <font>
      <sz val="11"/>
      <color indexed="8"/>
      <name val="Verdana"/>
      <family val="2"/>
    </font>
    <font>
      <sz val="20"/>
      <color indexed="8"/>
      <name val="Microsoft Tai Le"/>
      <family val="2"/>
    </font>
    <font>
      <sz val="9"/>
      <name val="Meiryo UI"/>
      <family val="3"/>
    </font>
    <font>
      <sz val="11"/>
      <color theme="0"/>
      <name val="メイリオ"/>
      <family val="3"/>
    </font>
    <font>
      <sz val="18"/>
      <color theme="3"/>
      <name val="Calibri Light"/>
      <family val="3"/>
    </font>
    <font>
      <b/>
      <sz val="11"/>
      <color theme="0"/>
      <name val="メイリオ"/>
      <family val="3"/>
    </font>
    <font>
      <sz val="11"/>
      <color rgb="FF9C6500"/>
      <name val="メイリオ"/>
      <family val="3"/>
    </font>
    <font>
      <u val="single"/>
      <sz val="11"/>
      <color theme="10"/>
      <name val="ＭＳ Ｐゴシック"/>
      <family val="3"/>
    </font>
    <font>
      <sz val="11"/>
      <color rgb="FFFA7D00"/>
      <name val="メイリオ"/>
      <family val="3"/>
    </font>
    <font>
      <sz val="11"/>
      <color rgb="FF9C0006"/>
      <name val="メイリオ"/>
      <family val="3"/>
    </font>
    <font>
      <b/>
      <sz val="11"/>
      <color rgb="FFFA7D00"/>
      <name val="メイリオ"/>
      <family val="3"/>
    </font>
    <font>
      <sz val="11"/>
      <color rgb="FFFF0000"/>
      <name val="メイリオ"/>
      <family val="3"/>
    </font>
    <font>
      <b/>
      <sz val="15"/>
      <color theme="3"/>
      <name val="メイリオ"/>
      <family val="3"/>
    </font>
    <font>
      <b/>
      <sz val="13"/>
      <color theme="3"/>
      <name val="メイリオ"/>
      <family val="3"/>
    </font>
    <font>
      <b/>
      <sz val="11"/>
      <color theme="3"/>
      <name val="メイリオ"/>
      <family val="3"/>
    </font>
    <font>
      <b/>
      <sz val="11"/>
      <color theme="1"/>
      <name val="メイリオ"/>
      <family val="3"/>
    </font>
    <font>
      <b/>
      <sz val="11"/>
      <color rgb="FF3F3F3F"/>
      <name val="メイリオ"/>
      <family val="3"/>
    </font>
    <font>
      <i/>
      <sz val="11"/>
      <color rgb="FF7F7F7F"/>
      <name val="メイリオ"/>
      <family val="3"/>
    </font>
    <font>
      <sz val="11"/>
      <color rgb="FF3F3F76"/>
      <name val="メイリオ"/>
      <family val="3"/>
    </font>
    <font>
      <u val="single"/>
      <sz val="11"/>
      <color theme="11"/>
      <name val="メイリオ"/>
      <family val="3"/>
    </font>
    <font>
      <sz val="11"/>
      <color rgb="FF006100"/>
      <name val="メイリオ"/>
      <family val="3"/>
    </font>
    <font>
      <sz val="10"/>
      <color theme="1"/>
      <name val="Verdana"/>
      <family val="2"/>
    </font>
    <font>
      <b/>
      <sz val="12"/>
      <color theme="0"/>
      <name val="Microsoft Tai Le"/>
      <family val="2"/>
    </font>
    <font>
      <b/>
      <sz val="11"/>
      <color theme="0"/>
      <name val="Microsoft Tai Le"/>
      <family val="2"/>
    </font>
    <font>
      <sz val="12"/>
      <color theme="1"/>
      <name val="Microsoft Tai Le"/>
      <family val="2"/>
    </font>
    <font>
      <sz val="11"/>
      <color theme="1"/>
      <name val="Microsoft Tai Le"/>
      <family val="2"/>
    </font>
    <font>
      <sz val="18"/>
      <color theme="1"/>
      <name val="Microsoft Tai Le"/>
      <family val="2"/>
    </font>
    <font>
      <sz val="10"/>
      <color theme="0"/>
      <name val="メイリオ"/>
      <family val="3"/>
    </font>
    <font>
      <sz val="10"/>
      <color theme="1"/>
      <name val="メイリオ"/>
      <family val="3"/>
    </font>
    <font>
      <b/>
      <sz val="14"/>
      <color theme="0"/>
      <name val="Microsoft Tai Le"/>
      <family val="2"/>
    </font>
    <font>
      <sz val="11"/>
      <color theme="1"/>
      <name val="ＭＳ Ｐゴシック"/>
      <family val="3"/>
    </font>
    <font>
      <sz val="14"/>
      <color theme="1"/>
      <name val="Arial"/>
      <family val="2"/>
    </font>
    <font>
      <sz val="14"/>
      <color theme="1"/>
      <name val="Microsoft Tai Le"/>
      <family val="2"/>
    </font>
    <font>
      <sz val="11"/>
      <color theme="1"/>
      <name val="Arial"/>
      <family val="2"/>
    </font>
    <font>
      <b/>
      <sz val="14"/>
      <color theme="1"/>
      <name val="Microsoft Tai Le"/>
      <family val="2"/>
    </font>
    <font>
      <sz val="12"/>
      <color theme="1"/>
      <name val="ＭＳ Ｐゴシック"/>
      <family val="3"/>
    </font>
    <font>
      <sz val="18"/>
      <color theme="1"/>
      <name val="ＭＳ Ｐゴシック"/>
      <family val="3"/>
    </font>
    <font>
      <b/>
      <sz val="10"/>
      <color theme="0"/>
      <name val="メイリオ"/>
      <family val="3"/>
    </font>
    <font>
      <u val="single"/>
      <sz val="11"/>
      <color rgb="FF0000FF"/>
      <name val="ＭＳ Ｐゴシック"/>
      <family val="3"/>
    </font>
    <font>
      <sz val="11"/>
      <color rgb="FF000000"/>
      <name val="ＭＳ Ｐゴシック"/>
      <family val="3"/>
    </font>
    <font>
      <b/>
      <u val="single"/>
      <sz val="11"/>
      <color rgb="FFFF0000"/>
      <name val="Verdana"/>
      <family val="2"/>
    </font>
    <font>
      <sz val="8"/>
      <color theme="0" tint="-0.04997999966144562"/>
      <name val="Verdana"/>
      <family val="2"/>
    </font>
    <font>
      <b/>
      <sz val="10"/>
      <color rgb="FFFF0000"/>
      <name val="Verdana"/>
      <family val="2"/>
    </font>
    <font>
      <sz val="11"/>
      <color theme="1"/>
      <name val="Verdana"/>
      <family val="2"/>
    </font>
    <font>
      <sz val="9"/>
      <color theme="1"/>
      <name val="Verdana"/>
      <family val="2"/>
    </font>
    <font>
      <b/>
      <sz val="10"/>
      <color theme="1"/>
      <name val="Verdana"/>
      <family val="2"/>
    </font>
    <font>
      <sz val="20"/>
      <color theme="1"/>
      <name val="Microsoft Tai Le"/>
      <family val="2"/>
    </font>
    <font>
      <b/>
      <sz val="8"/>
      <name val="メイリオ"/>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tint="-0.04997999966144562"/>
        <bgColor indexed="64"/>
      </patternFill>
    </fill>
    <fill>
      <patternFill patternType="solid">
        <fgColor theme="0" tint="-0.4999699890613556"/>
        <bgColor indexed="64"/>
      </patternFill>
    </fill>
    <fill>
      <patternFill patternType="solid">
        <fgColor theme="2" tint="-0.4999699890613556"/>
        <bgColor indexed="64"/>
      </patternFill>
    </fill>
    <fill>
      <patternFill patternType="solid">
        <fgColor theme="5" tint="-0.24997000396251678"/>
        <bgColor indexed="64"/>
      </patternFill>
    </fill>
    <fill>
      <patternFill patternType="solid">
        <fgColor rgb="FFFFFF00"/>
        <bgColor indexed="64"/>
      </patternFill>
    </fill>
    <fill>
      <patternFill patternType="solid">
        <fgColor theme="3" tint="0.7999799847602844"/>
        <bgColor indexed="64"/>
      </patternFill>
    </fill>
    <fill>
      <patternFill patternType="solid">
        <fgColor theme="4" tint="-0.24997000396251678"/>
        <bgColor indexed="64"/>
      </patternFill>
    </fill>
  </fills>
  <borders count="4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color theme="0"/>
      </left>
      <right style="thin">
        <color theme="0"/>
      </right>
      <top style="thin"/>
      <bottom style="thin"/>
    </border>
    <border>
      <left>
        <color indexed="63"/>
      </left>
      <right style="thin"/>
      <top style="thin"/>
      <bottom>
        <color indexed="63"/>
      </bottom>
    </border>
    <border>
      <left>
        <color indexed="63"/>
      </left>
      <right style="thin"/>
      <top>
        <color indexed="63"/>
      </top>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style="thin"/>
    </border>
    <border>
      <left style="thin"/>
      <right style="thin"/>
      <top style="thin"/>
      <bottom>
        <color indexed="63"/>
      </bottom>
    </border>
    <border>
      <left style="hair"/>
      <right style="hair"/>
      <top/>
      <bottom style="hair"/>
    </border>
    <border>
      <left style="hair"/>
      <right style="hair"/>
      <top style="hair"/>
      <bottom style="hair"/>
    </border>
    <border>
      <left style="thin">
        <color theme="0" tint="-0.24993999302387238"/>
      </left>
      <right style="thin">
        <color theme="0" tint="-0.24993999302387238"/>
      </right>
      <top style="thin">
        <color theme="0" tint="-0.24993999302387238"/>
      </top>
      <bottom style="thin">
        <color theme="0" tint="-0.24993999302387238"/>
      </bottom>
    </border>
    <border>
      <left style="thin">
        <color indexed="22"/>
      </left>
      <right style="thin">
        <color indexed="22"/>
      </right>
      <top style="thin">
        <color indexed="22"/>
      </top>
      <bottom style="thin">
        <color indexed="22"/>
      </bottom>
    </border>
    <border>
      <left style="thin">
        <color indexed="22"/>
      </left>
      <right style="thin">
        <color indexed="22"/>
      </right>
      <top style="thin">
        <color indexed="22"/>
      </top>
      <bottom>
        <color indexed="63"/>
      </bottom>
    </border>
    <border>
      <left style="thin"/>
      <right>
        <color indexed="63"/>
      </right>
      <top>
        <color indexed="63"/>
      </top>
      <bottom style="thin"/>
    </border>
    <border>
      <left>
        <color indexed="63"/>
      </left>
      <right>
        <color indexed="63"/>
      </right>
      <top>
        <color indexed="63"/>
      </top>
      <bottom style="thin"/>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style="hair"/>
      <top style="thin"/>
      <bottom style="hair"/>
    </border>
    <border>
      <left style="hair"/>
      <right style="hair"/>
      <top style="thin"/>
      <bottom style="hair"/>
    </border>
    <border>
      <left style="hair"/>
      <right style="thin"/>
      <top style="thin"/>
      <bottom style="hair"/>
    </border>
    <border>
      <left style="thin"/>
      <right style="hair"/>
      <top style="hair"/>
      <bottom style="hair"/>
    </border>
    <border>
      <left style="hair"/>
      <right style="thin"/>
      <top style="hair"/>
      <bottom style="hair"/>
    </border>
    <border>
      <left style="thin"/>
      <right style="hair"/>
      <top style="hair"/>
      <bottom style="thin"/>
    </border>
    <border>
      <left style="hair"/>
      <right style="hair"/>
      <top style="hair"/>
      <bottom style="thin"/>
    </border>
    <border>
      <left style="hair"/>
      <right style="thin"/>
      <top style="hair"/>
      <bottom style="thin"/>
    </border>
    <border>
      <left style="thin"/>
      <right style="hair"/>
      <top>
        <color indexed="63"/>
      </top>
      <bottom>
        <color indexed="63"/>
      </bottom>
    </border>
    <border>
      <left style="hair"/>
      <right style="hair"/>
      <top>
        <color indexed="63"/>
      </top>
      <bottom>
        <color indexed="63"/>
      </bottom>
    </border>
    <border>
      <left style="hair"/>
      <right style="thin"/>
      <top>
        <color indexed="63"/>
      </top>
      <bottom>
        <color indexed="63"/>
      </bottom>
    </border>
    <border>
      <left style="thin"/>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style="hair"/>
      <top style="thin"/>
      <bottom style="thin"/>
    </border>
    <border>
      <left style="hair"/>
      <right style="hair"/>
      <top style="thin"/>
      <bottom style="thin"/>
    </border>
    <border>
      <left style="hair"/>
      <right style="thin"/>
      <top style="thin"/>
      <bottom style="thin"/>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0" fontId="57" fillId="20" borderId="0" applyNumberFormat="0" applyBorder="0" applyAlignment="0" applyProtection="0"/>
    <xf numFmtId="0" fontId="57" fillId="21" borderId="0" applyNumberFormat="0" applyBorder="0" applyAlignment="0" applyProtection="0"/>
    <xf numFmtId="0" fontId="57" fillId="22" borderId="0" applyNumberFormat="0" applyBorder="0" applyAlignment="0" applyProtection="0"/>
    <xf numFmtId="0" fontId="57" fillId="23" borderId="0" applyNumberFormat="0" applyBorder="0" applyAlignment="0" applyProtection="0"/>
    <xf numFmtId="0" fontId="57" fillId="24" borderId="0" applyNumberFormat="0" applyBorder="0" applyAlignment="0" applyProtection="0"/>
    <xf numFmtId="0" fontId="57" fillId="25" borderId="0" applyNumberFormat="0" applyBorder="0" applyAlignment="0" applyProtection="0"/>
    <xf numFmtId="0" fontId="58" fillId="0" borderId="0" applyNumberFormat="0" applyFill="0" applyBorder="0" applyAlignment="0" applyProtection="0"/>
    <xf numFmtId="0" fontId="59" fillId="26" borderId="1" applyNumberFormat="0" applyAlignment="0" applyProtection="0"/>
    <xf numFmtId="0" fontId="60" fillId="27" borderId="0" applyNumberFormat="0" applyBorder="0" applyAlignment="0" applyProtection="0"/>
    <xf numFmtId="9" fontId="0" fillId="0" borderId="0" applyFont="0" applyFill="0" applyBorder="0" applyAlignment="0" applyProtection="0"/>
    <xf numFmtId="0" fontId="61" fillId="0" borderId="0" applyNumberFormat="0" applyFill="0" applyBorder="0" applyAlignment="0" applyProtection="0"/>
    <xf numFmtId="0" fontId="61" fillId="0" borderId="0" applyNumberFormat="0" applyFill="0" applyBorder="0" applyAlignment="0" applyProtection="0"/>
    <xf numFmtId="0" fontId="0" fillId="28" borderId="2" applyNumberFormat="0" applyFont="0" applyAlignment="0" applyProtection="0"/>
    <xf numFmtId="0" fontId="62" fillId="0" borderId="3" applyNumberFormat="0" applyFill="0" applyAlignment="0" applyProtection="0"/>
    <xf numFmtId="0" fontId="63" fillId="29" borderId="0" applyNumberFormat="0" applyBorder="0" applyAlignment="0" applyProtection="0"/>
    <xf numFmtId="0" fontId="64" fillId="30" borderId="4" applyNumberFormat="0" applyAlignment="0" applyProtection="0"/>
    <xf numFmtId="0" fontId="65"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6" fillId="0" borderId="5" applyNumberFormat="0" applyFill="0" applyAlignment="0" applyProtection="0"/>
    <xf numFmtId="0" fontId="67" fillId="0" borderId="6" applyNumberFormat="0" applyFill="0" applyAlignment="0" applyProtection="0"/>
    <xf numFmtId="0" fontId="68" fillId="0" borderId="7" applyNumberFormat="0" applyFill="0" applyAlignment="0" applyProtection="0"/>
    <xf numFmtId="0" fontId="68" fillId="0" borderId="0" applyNumberFormat="0" applyFill="0" applyBorder="0" applyAlignment="0" applyProtection="0"/>
    <xf numFmtId="0" fontId="69" fillId="0" borderId="8" applyNumberFormat="0" applyFill="0" applyAlignment="0" applyProtection="0"/>
    <xf numFmtId="0" fontId="70" fillId="30" borderId="9" applyNumberFormat="0" applyAlignment="0" applyProtection="0"/>
    <xf numFmtId="0" fontId="71"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2" fillId="31" borderId="4" applyNumberFormat="0" applyAlignment="0" applyProtection="0"/>
    <xf numFmtId="0" fontId="3" fillId="0" borderId="0">
      <alignment vertical="center"/>
      <protection/>
    </xf>
    <xf numFmtId="0" fontId="73" fillId="0" borderId="0" applyNumberFormat="0" applyFill="0" applyBorder="0" applyAlignment="0" applyProtection="0"/>
    <xf numFmtId="0" fontId="74" fillId="32" borderId="0" applyNumberFormat="0" applyBorder="0" applyAlignment="0" applyProtection="0"/>
  </cellStyleXfs>
  <cellXfs count="270">
    <xf numFmtId="0" fontId="0" fillId="0" borderId="0" xfId="0" applyAlignment="1">
      <alignment vertical="center"/>
    </xf>
    <xf numFmtId="0" fontId="75" fillId="0" borderId="0" xfId="0" applyFont="1" applyFill="1" applyAlignment="1">
      <alignment vertical="center"/>
    </xf>
    <xf numFmtId="0" fontId="0" fillId="0" borderId="10" xfId="0" applyBorder="1" applyAlignment="1">
      <alignment vertical="center"/>
    </xf>
    <xf numFmtId="0" fontId="75" fillId="33" borderId="10" xfId="0" applyFont="1" applyFill="1" applyBorder="1" applyAlignment="1">
      <alignment vertical="center"/>
    </xf>
    <xf numFmtId="0" fontId="75" fillId="0" borderId="10" xfId="0" applyFont="1" applyFill="1" applyBorder="1" applyAlignment="1">
      <alignment vertical="center"/>
    </xf>
    <xf numFmtId="0" fontId="75" fillId="0" borderId="11" xfId="0" applyFont="1" applyFill="1" applyBorder="1" applyAlignment="1" applyProtection="1">
      <alignment vertical="center"/>
      <protection hidden="1"/>
    </xf>
    <xf numFmtId="0" fontId="75" fillId="0" borderId="12" xfId="0" applyFont="1" applyFill="1" applyBorder="1" applyAlignment="1" applyProtection="1">
      <alignment vertical="center"/>
      <protection hidden="1"/>
    </xf>
    <xf numFmtId="0" fontId="75" fillId="0" borderId="13" xfId="0" applyFont="1" applyFill="1" applyBorder="1" applyAlignment="1" applyProtection="1">
      <alignment vertical="center"/>
      <protection hidden="1"/>
    </xf>
    <xf numFmtId="0" fontId="75" fillId="0" borderId="0" xfId="0" applyFont="1" applyFill="1" applyBorder="1" applyAlignment="1" applyProtection="1">
      <alignment vertical="center"/>
      <protection hidden="1"/>
    </xf>
    <xf numFmtId="0" fontId="75" fillId="0" borderId="14" xfId="0" applyFont="1" applyFill="1" applyBorder="1" applyAlignment="1" applyProtection="1">
      <alignment vertical="center"/>
      <protection hidden="1"/>
    </xf>
    <xf numFmtId="0" fontId="75" fillId="33" borderId="10" xfId="0" applyFont="1" applyFill="1" applyBorder="1" applyAlignment="1" applyProtection="1">
      <alignment vertical="center"/>
      <protection hidden="1"/>
    </xf>
    <xf numFmtId="0" fontId="75" fillId="0" borderId="10" xfId="0" applyFont="1" applyFill="1" applyBorder="1" applyAlignment="1" applyProtection="1">
      <alignment vertical="center"/>
      <protection hidden="1"/>
    </xf>
    <xf numFmtId="0" fontId="76" fillId="34" borderId="10" xfId="40" applyFont="1" applyFill="1" applyBorder="1" applyAlignment="1">
      <alignment horizontal="center" vertical="center" wrapText="1"/>
    </xf>
    <xf numFmtId="0" fontId="77" fillId="34" borderId="10" xfId="40" applyFont="1" applyFill="1" applyBorder="1" applyAlignment="1">
      <alignment horizontal="center" vertical="center" wrapText="1"/>
    </xf>
    <xf numFmtId="0" fontId="78" fillId="0" borderId="0" xfId="0" applyFont="1" applyAlignment="1">
      <alignment vertical="center"/>
    </xf>
    <xf numFmtId="0" fontId="79" fillId="0" borderId="0" xfId="0" applyFont="1" applyAlignment="1">
      <alignment vertical="center"/>
    </xf>
    <xf numFmtId="0" fontId="80" fillId="0" borderId="0" xfId="0" applyFont="1" applyAlignment="1">
      <alignment horizontal="center" vertical="center"/>
    </xf>
    <xf numFmtId="0" fontId="79" fillId="0" borderId="0" xfId="0" applyFont="1" applyAlignment="1">
      <alignment vertical="center"/>
    </xf>
    <xf numFmtId="0" fontId="81" fillId="8" borderId="15" xfId="0" applyFont="1" applyFill="1" applyBorder="1" applyAlignment="1">
      <alignment horizontal="center" vertical="center" wrapText="1"/>
    </xf>
    <xf numFmtId="41" fontId="81" fillId="35" borderId="15" xfId="0" applyNumberFormat="1" applyFont="1" applyFill="1" applyBorder="1" applyAlignment="1">
      <alignment horizontal="center" vertical="center" wrapText="1"/>
    </xf>
    <xf numFmtId="41" fontId="81" fillId="36" borderId="15" xfId="0" applyNumberFormat="1" applyFont="1" applyFill="1" applyBorder="1" applyAlignment="1">
      <alignment horizontal="center" vertical="center" wrapText="1"/>
    </xf>
    <xf numFmtId="0" fontId="81" fillId="35" borderId="15" xfId="0" applyNumberFormat="1" applyFont="1" applyFill="1" applyBorder="1" applyAlignment="1">
      <alignment horizontal="center" vertical="center" wrapText="1"/>
    </xf>
    <xf numFmtId="0" fontId="82" fillId="0" borderId="0" xfId="0" applyFont="1" applyFill="1" applyBorder="1" applyAlignment="1">
      <alignment vertical="center" wrapText="1"/>
    </xf>
    <xf numFmtId="182" fontId="82" fillId="0" borderId="0" xfId="0" applyNumberFormat="1" applyFont="1" applyFill="1" applyBorder="1" applyAlignment="1">
      <alignment vertical="center" wrapText="1"/>
    </xf>
    <xf numFmtId="176" fontId="82" fillId="0" borderId="0" xfId="0" applyNumberFormat="1" applyFont="1" applyFill="1" applyBorder="1" applyAlignment="1">
      <alignment vertical="center" wrapText="1"/>
    </xf>
    <xf numFmtId="0" fontId="82" fillId="0" borderId="0" xfId="0" applyFont="1" applyBorder="1" applyAlignment="1">
      <alignment vertical="center"/>
    </xf>
    <xf numFmtId="0" fontId="82" fillId="0" borderId="0" xfId="0" applyFont="1" applyFill="1" applyBorder="1" applyAlignment="1">
      <alignment horizontal="center" vertical="center" wrapText="1"/>
    </xf>
    <xf numFmtId="0" fontId="82" fillId="0" borderId="0" xfId="0" applyNumberFormat="1" applyFont="1" applyFill="1" applyBorder="1" applyAlignment="1">
      <alignment vertical="center" wrapText="1"/>
    </xf>
    <xf numFmtId="0" fontId="79" fillId="0" borderId="0" xfId="0" applyFont="1" applyFill="1" applyAlignment="1">
      <alignment vertical="center"/>
    </xf>
    <xf numFmtId="0" fontId="83" fillId="34" borderId="10" xfId="40" applyFont="1" applyFill="1" applyBorder="1" applyAlignment="1">
      <alignment horizontal="center" vertical="center"/>
    </xf>
    <xf numFmtId="0" fontId="79" fillId="0" borderId="0" xfId="0" applyFont="1" applyAlignment="1">
      <alignment horizontal="center" vertical="center"/>
    </xf>
    <xf numFmtId="0" fontId="79" fillId="0" borderId="0" xfId="0" applyFont="1" applyFill="1" applyAlignment="1">
      <alignment horizontal="center" vertical="center"/>
    </xf>
    <xf numFmtId="0" fontId="84" fillId="0" borderId="10" xfId="0" applyFont="1" applyFill="1" applyBorder="1" applyAlignment="1">
      <alignment horizontal="center" vertical="center"/>
    </xf>
    <xf numFmtId="0" fontId="84" fillId="0" borderId="10" xfId="0" applyFont="1" applyFill="1" applyBorder="1" applyAlignment="1">
      <alignment horizontal="left" vertical="center" wrapText="1"/>
    </xf>
    <xf numFmtId="0" fontId="84" fillId="0" borderId="10" xfId="0" applyFont="1" applyFill="1" applyBorder="1" applyAlignment="1">
      <alignment horizontal="left" vertical="center"/>
    </xf>
    <xf numFmtId="0" fontId="84" fillId="0" borderId="10" xfId="0" applyFont="1" applyFill="1" applyBorder="1" applyAlignment="1">
      <alignment horizontal="center" vertical="center" wrapText="1"/>
    </xf>
    <xf numFmtId="0" fontId="78" fillId="0" borderId="0" xfId="0" applyFont="1" applyFill="1" applyAlignment="1">
      <alignment vertical="center"/>
    </xf>
    <xf numFmtId="0" fontId="3" fillId="0" borderId="10" xfId="62" applyFont="1" applyFill="1" applyBorder="1" applyAlignment="1">
      <alignment horizontal="left" vertical="center" wrapText="1"/>
      <protection/>
    </xf>
    <xf numFmtId="0" fontId="3" fillId="0" borderId="10" xfId="0" applyFont="1" applyBorder="1" applyAlignment="1">
      <alignment horizontal="left" vertical="center" wrapText="1"/>
    </xf>
    <xf numFmtId="0" fontId="84" fillId="0" borderId="10" xfId="0" applyFont="1" applyBorder="1" applyAlignment="1">
      <alignment horizontal="center" vertical="center" wrapText="1"/>
    </xf>
    <xf numFmtId="0" fontId="3" fillId="0" borderId="10" xfId="0" applyFont="1" applyFill="1" applyBorder="1" applyAlignment="1">
      <alignment horizontal="left" vertical="center" wrapText="1"/>
    </xf>
    <xf numFmtId="0" fontId="3" fillId="0" borderId="16" xfId="0" applyFont="1" applyFill="1" applyBorder="1" applyAlignment="1">
      <alignment vertical="center" wrapText="1"/>
    </xf>
    <xf numFmtId="0" fontId="3" fillId="0" borderId="10" xfId="0" applyFont="1" applyBorder="1" applyAlignment="1">
      <alignment vertical="center" wrapText="1"/>
    </xf>
    <xf numFmtId="0" fontId="84" fillId="0" borderId="10" xfId="0" applyFont="1" applyFill="1" applyBorder="1" applyAlignment="1">
      <alignment vertical="center" wrapText="1"/>
    </xf>
    <xf numFmtId="1" fontId="84" fillId="0" borderId="10" xfId="0" applyNumberFormat="1" applyFont="1" applyFill="1" applyBorder="1" applyAlignment="1">
      <alignment vertical="center" wrapText="1"/>
    </xf>
    <xf numFmtId="0" fontId="3" fillId="0" borderId="10" xfId="62" applyFont="1" applyFill="1" applyBorder="1" applyAlignment="1">
      <alignment vertical="center" wrapText="1"/>
      <protection/>
    </xf>
    <xf numFmtId="0" fontId="78" fillId="37" borderId="0" xfId="0" applyFont="1" applyFill="1" applyAlignment="1">
      <alignment vertical="center"/>
    </xf>
    <xf numFmtId="14" fontId="84" fillId="0" borderId="10" xfId="0" applyNumberFormat="1" applyFont="1" applyFill="1" applyBorder="1" applyAlignment="1">
      <alignment horizontal="left" vertical="center" wrapText="1"/>
    </xf>
    <xf numFmtId="0" fontId="78" fillId="9" borderId="0" xfId="0" applyFont="1" applyFill="1" applyAlignment="1">
      <alignment vertical="center"/>
    </xf>
    <xf numFmtId="14" fontId="84" fillId="0" borderId="10" xfId="0" applyNumberFormat="1" applyFont="1" applyFill="1" applyBorder="1" applyAlignment="1">
      <alignment vertical="center" wrapText="1"/>
    </xf>
    <xf numFmtId="49" fontId="84" fillId="0" borderId="10" xfId="0" applyNumberFormat="1" applyFont="1" applyFill="1" applyBorder="1" applyAlignment="1">
      <alignment vertical="center"/>
    </xf>
    <xf numFmtId="49" fontId="84" fillId="0" borderId="10" xfId="0" applyNumberFormat="1" applyFont="1" applyFill="1" applyBorder="1" applyAlignment="1">
      <alignment vertical="center" wrapText="1"/>
    </xf>
    <xf numFmtId="0" fontId="84" fillId="0" borderId="10" xfId="0" applyFont="1" applyBorder="1" applyAlignment="1">
      <alignment vertical="center" wrapText="1"/>
    </xf>
    <xf numFmtId="0" fontId="84" fillId="0" borderId="17" xfId="0" applyFont="1" applyFill="1" applyBorder="1" applyAlignment="1">
      <alignment vertical="center" wrapText="1"/>
    </xf>
    <xf numFmtId="0" fontId="79" fillId="0" borderId="0" xfId="0" applyFont="1" applyFill="1" applyAlignment="1">
      <alignment vertical="center" wrapText="1"/>
    </xf>
    <xf numFmtId="0" fontId="85" fillId="0" borderId="0" xfId="0" applyFont="1" applyFill="1" applyAlignment="1">
      <alignment vertical="center" wrapText="1"/>
    </xf>
    <xf numFmtId="0" fontId="85" fillId="0" borderId="0" xfId="0" applyFont="1" applyFill="1" applyAlignment="1">
      <alignment vertical="center"/>
    </xf>
    <xf numFmtId="0" fontId="86" fillId="0" borderId="0" xfId="0" applyFont="1" applyFill="1" applyAlignment="1">
      <alignment vertical="center"/>
    </xf>
    <xf numFmtId="0" fontId="87" fillId="0" borderId="0" xfId="0" applyFont="1" applyFill="1" applyAlignment="1">
      <alignment vertical="center" wrapText="1"/>
    </xf>
    <xf numFmtId="0" fontId="87" fillId="0" borderId="0" xfId="0" applyFont="1" applyFill="1" applyAlignment="1">
      <alignment vertical="center"/>
    </xf>
    <xf numFmtId="0" fontId="84" fillId="0" borderId="18" xfId="0" applyFont="1" applyBorder="1" applyAlignment="1">
      <alignment vertical="center" wrapText="1"/>
    </xf>
    <xf numFmtId="0" fontId="84" fillId="0" borderId="10" xfId="0" applyFont="1" applyBorder="1" applyAlignment="1">
      <alignment horizontal="left" vertical="center" wrapText="1"/>
    </xf>
    <xf numFmtId="0" fontId="84" fillId="0" borderId="17" xfId="0" applyFont="1" applyBorder="1" applyAlignment="1">
      <alignment vertical="center" wrapText="1"/>
    </xf>
    <xf numFmtId="0" fontId="84" fillId="0" borderId="14" xfId="0" applyFont="1" applyBorder="1" applyAlignment="1">
      <alignment vertical="center" wrapText="1"/>
    </xf>
    <xf numFmtId="0" fontId="84" fillId="0" borderId="19" xfId="0" applyFont="1" applyFill="1" applyBorder="1" applyAlignment="1">
      <alignment horizontal="center" vertical="center"/>
    </xf>
    <xf numFmtId="0" fontId="88" fillId="38" borderId="0" xfId="0" applyFont="1" applyFill="1" applyAlignment="1">
      <alignment vertical="center" wrapText="1"/>
    </xf>
    <xf numFmtId="0" fontId="88" fillId="38" borderId="0" xfId="0" applyFont="1" applyFill="1" applyAlignment="1">
      <alignment vertical="center"/>
    </xf>
    <xf numFmtId="0" fontId="88" fillId="0" borderId="0" xfId="0" applyFont="1" applyFill="1" applyAlignment="1">
      <alignment vertical="center"/>
    </xf>
    <xf numFmtId="0" fontId="3" fillId="0" borderId="10" xfId="62" applyFont="1" applyBorder="1">
      <alignment vertical="center"/>
      <protection/>
    </xf>
    <xf numFmtId="0" fontId="3" fillId="37" borderId="10" xfId="62" applyFont="1" applyFill="1" applyBorder="1" applyAlignment="1">
      <alignment vertical="center" wrapText="1"/>
      <protection/>
    </xf>
    <xf numFmtId="0" fontId="84" fillId="0" borderId="20" xfId="0" applyFont="1" applyBorder="1" applyAlignment="1">
      <alignment horizontal="center" vertical="center" wrapText="1"/>
    </xf>
    <xf numFmtId="0" fontId="84" fillId="0" borderId="21" xfId="0" applyFont="1" applyFill="1" applyBorder="1" applyAlignment="1">
      <alignment horizontal="left" vertical="center" wrapText="1"/>
    </xf>
    <xf numFmtId="0" fontId="84" fillId="0" borderId="21" xfId="0" applyFont="1" applyFill="1" applyBorder="1" applyAlignment="1">
      <alignment vertical="center" wrapText="1"/>
    </xf>
    <xf numFmtId="0" fontId="3" fillId="0" borderId="19" xfId="0" applyFont="1" applyFill="1" applyBorder="1" applyAlignment="1">
      <alignment horizontal="center" vertical="center"/>
    </xf>
    <xf numFmtId="0" fontId="3" fillId="0" borderId="10" xfId="0" applyFont="1" applyFill="1" applyBorder="1" applyAlignment="1">
      <alignment horizontal="center" vertical="center"/>
    </xf>
    <xf numFmtId="0" fontId="84" fillId="0" borderId="10" xfId="0" applyFont="1" applyBorder="1" applyAlignment="1">
      <alignment vertical="center"/>
    </xf>
    <xf numFmtId="0" fontId="84" fillId="0" borderId="10" xfId="0" applyFont="1" applyBorder="1" applyAlignment="1">
      <alignment horizontal="center" vertical="center"/>
    </xf>
    <xf numFmtId="0" fontId="79" fillId="0" borderId="0" xfId="0" applyFont="1" applyFill="1" applyAlignment="1">
      <alignment vertical="center"/>
    </xf>
    <xf numFmtId="0" fontId="89" fillId="0" borderId="22" xfId="0" applyFont="1" applyBorder="1" applyAlignment="1">
      <alignment vertical="center"/>
    </xf>
    <xf numFmtId="0" fontId="89" fillId="0" borderId="23" xfId="0" applyFont="1" applyBorder="1" applyAlignment="1">
      <alignment horizontal="center" vertical="center"/>
    </xf>
    <xf numFmtId="0" fontId="3" fillId="0" borderId="23" xfId="0" applyFont="1" applyBorder="1" applyAlignment="1">
      <alignment horizontal="center" vertical="center"/>
    </xf>
    <xf numFmtId="0" fontId="84" fillId="0" borderId="23" xfId="0" applyFont="1" applyBorder="1" applyAlignment="1">
      <alignment horizontal="center" vertical="center"/>
    </xf>
    <xf numFmtId="0" fontId="89" fillId="0" borderId="23" xfId="0" applyFont="1" applyBorder="1" applyAlignment="1">
      <alignment horizontal="center" vertical="center" wrapText="1"/>
    </xf>
    <xf numFmtId="0" fontId="90" fillId="0" borderId="23" xfId="0" applyFont="1" applyBorder="1" applyAlignment="1">
      <alignment horizontal="center" vertical="center"/>
    </xf>
    <xf numFmtId="0" fontId="84" fillId="0" borderId="23" xfId="0" applyFont="1" applyBorder="1" applyAlignment="1">
      <alignment vertical="center"/>
    </xf>
    <xf numFmtId="0" fontId="89" fillId="0" borderId="23" xfId="0" applyFont="1" applyBorder="1" applyAlignment="1">
      <alignment vertical="center"/>
    </xf>
    <xf numFmtId="0" fontId="3" fillId="0" borderId="23" xfId="0" applyFont="1" applyBorder="1" applyAlignment="1">
      <alignment horizontal="left" vertical="center"/>
    </xf>
    <xf numFmtId="0" fontId="78" fillId="0" borderId="23" xfId="0" applyFont="1" applyBorder="1" applyAlignment="1">
      <alignment vertical="center"/>
    </xf>
    <xf numFmtId="0" fontId="78" fillId="0" borderId="23" xfId="0" applyFont="1" applyBorder="1" applyAlignment="1">
      <alignment horizontal="center" vertical="center"/>
    </xf>
    <xf numFmtId="0" fontId="4" fillId="0" borderId="23" xfId="0" applyFont="1" applyBorder="1" applyAlignment="1">
      <alignment horizontal="center" vertical="center"/>
    </xf>
    <xf numFmtId="0" fontId="4" fillId="0" borderId="23" xfId="0" applyFont="1" applyBorder="1" applyAlignment="1">
      <alignment horizontal="left" vertical="center"/>
    </xf>
    <xf numFmtId="0" fontId="79" fillId="0" borderId="23" xfId="0" applyFont="1" applyBorder="1" applyAlignment="1">
      <alignment horizontal="center" vertical="center"/>
    </xf>
    <xf numFmtId="0" fontId="78" fillId="0" borderId="23" xfId="0" applyFont="1" applyBorder="1" applyAlignment="1">
      <alignment horizontal="center" vertical="center" wrapText="1"/>
    </xf>
    <xf numFmtId="0" fontId="80" fillId="0" borderId="23" xfId="0" applyFont="1" applyBorder="1" applyAlignment="1">
      <alignment horizontal="center" vertical="center"/>
    </xf>
    <xf numFmtId="0" fontId="79" fillId="0" borderId="23" xfId="0" applyFont="1" applyBorder="1" applyAlignment="1">
      <alignment vertical="center"/>
    </xf>
    <xf numFmtId="0" fontId="78"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lignment horizontal="left" vertical="center"/>
    </xf>
    <xf numFmtId="0" fontId="78" fillId="0" borderId="0" xfId="0" applyFont="1" applyAlignment="1">
      <alignment horizontal="center" vertical="center" wrapText="1"/>
    </xf>
    <xf numFmtId="182" fontId="81" fillId="39" borderId="15" xfId="0" applyNumberFormat="1" applyFont="1" applyFill="1" applyBorder="1" applyAlignment="1">
      <alignment horizontal="center" vertical="center" wrapText="1"/>
    </xf>
    <xf numFmtId="41" fontId="81" fillId="39" borderId="15" xfId="0" applyNumberFormat="1" applyFont="1" applyFill="1" applyBorder="1" applyAlignment="1">
      <alignment horizontal="center" vertical="center" wrapText="1"/>
    </xf>
    <xf numFmtId="182" fontId="82" fillId="0" borderId="0" xfId="0" applyNumberFormat="1" applyFont="1" applyFill="1" applyBorder="1" applyAlignment="1">
      <alignment horizontal="center" vertical="center" wrapText="1"/>
    </xf>
    <xf numFmtId="41" fontId="91" fillId="15" borderId="24" xfId="0" applyNumberFormat="1" applyFont="1" applyFill="1" applyBorder="1" applyAlignment="1">
      <alignment horizontal="center" vertical="center" wrapText="1" shrinkToFit="1"/>
    </xf>
    <xf numFmtId="41" fontId="81" fillId="15" borderId="15" xfId="0" applyNumberFormat="1" applyFont="1" applyFill="1" applyBorder="1" applyAlignment="1">
      <alignment horizontal="center" vertical="center" wrapText="1"/>
    </xf>
    <xf numFmtId="0" fontId="82" fillId="37" borderId="0" xfId="0" applyFont="1" applyFill="1" applyBorder="1" applyAlignment="1">
      <alignment vertical="center" wrapText="1"/>
    </xf>
    <xf numFmtId="0" fontId="0" fillId="0" borderId="10" xfId="0" applyNumberFormat="1" applyBorder="1" applyAlignment="1">
      <alignment vertical="top" wrapText="1"/>
    </xf>
    <xf numFmtId="0" fontId="0" fillId="0" borderId="0" xfId="0" applyNumberFormat="1" applyFill="1" applyAlignment="1">
      <alignment vertical="top" wrapText="1"/>
    </xf>
    <xf numFmtId="0" fontId="0" fillId="0" borderId="0" xfId="0" applyNumberFormat="1" applyAlignment="1">
      <alignment vertical="top" wrapText="1"/>
    </xf>
    <xf numFmtId="0" fontId="0" fillId="0" borderId="0" xfId="0" applyNumberFormat="1" applyBorder="1" applyAlignment="1">
      <alignment vertical="top" wrapText="1"/>
    </xf>
    <xf numFmtId="0" fontId="0" fillId="0" borderId="0" xfId="0" applyAlignment="1">
      <alignment vertical="top"/>
    </xf>
    <xf numFmtId="0" fontId="0" fillId="0" borderId="0" xfId="0" applyNumberFormat="1" applyFill="1" applyBorder="1" applyAlignment="1">
      <alignment vertical="top" wrapText="1"/>
    </xf>
    <xf numFmtId="0" fontId="10" fillId="0" borderId="0" xfId="0" applyFont="1" applyBorder="1" applyAlignment="1">
      <alignment horizontal="left" vertical="top" wrapText="1"/>
    </xf>
    <xf numFmtId="0" fontId="82" fillId="0" borderId="15" xfId="0" applyFont="1" applyBorder="1" applyAlignment="1">
      <alignment horizontal="center" vertical="center"/>
    </xf>
    <xf numFmtId="0" fontId="0" fillId="0" borderId="0" xfId="0" applyNumberFormat="1" applyFill="1" applyBorder="1" applyAlignment="1">
      <alignment horizontal="center" vertical="center" wrapText="1"/>
    </xf>
    <xf numFmtId="0" fontId="65" fillId="0" borderId="0" xfId="0" applyNumberFormat="1" applyFont="1" applyFill="1" applyAlignment="1">
      <alignment vertical="top" wrapText="1"/>
    </xf>
    <xf numFmtId="0" fontId="86" fillId="0" borderId="0" xfId="0" applyFont="1" applyAlignment="1">
      <alignment vertical="center"/>
    </xf>
    <xf numFmtId="0" fontId="86" fillId="0" borderId="0" xfId="0" applyFont="1" applyFill="1" applyAlignment="1">
      <alignment vertical="center"/>
    </xf>
    <xf numFmtId="0" fontId="61" fillId="0" borderId="10" xfId="43" applyFont="1" applyBorder="1" applyAlignment="1" applyProtection="1">
      <alignment horizontal="left" vertical="center" wrapText="1"/>
      <protection/>
    </xf>
    <xf numFmtId="0" fontId="61" fillId="0" borderId="10" xfId="44" applyFont="1" applyFill="1" applyBorder="1" applyAlignment="1">
      <alignment horizontal="left" vertical="center" wrapText="1"/>
    </xf>
    <xf numFmtId="0" fontId="61" fillId="0" borderId="21" xfId="43" applyFont="1" applyFill="1" applyBorder="1" applyAlignment="1" applyProtection="1">
      <alignment vertical="center" wrapText="1"/>
      <protection/>
    </xf>
    <xf numFmtId="0" fontId="61" fillId="0" borderId="10" xfId="43" applyFont="1" applyFill="1" applyBorder="1" applyAlignment="1" applyProtection="1">
      <alignment vertical="center" wrapText="1"/>
      <protection/>
    </xf>
    <xf numFmtId="0" fontId="61" fillId="0" borderId="10" xfId="44" applyFont="1" applyFill="1" applyBorder="1" applyAlignment="1">
      <alignment vertical="center" wrapText="1"/>
    </xf>
    <xf numFmtId="0" fontId="61" fillId="0" borderId="10" xfId="43" applyFont="1" applyBorder="1" applyAlignment="1" applyProtection="1">
      <alignment horizontal="justify" vertical="center"/>
      <protection/>
    </xf>
    <xf numFmtId="0" fontId="61" fillId="0" borderId="0" xfId="43" applyFont="1" applyAlignment="1" applyProtection="1">
      <alignment vertical="center" wrapText="1"/>
      <protection/>
    </xf>
    <xf numFmtId="0" fontId="61" fillId="0" borderId="10" xfId="43" applyFont="1" applyFill="1" applyBorder="1" applyAlignment="1" applyProtection="1">
      <alignment horizontal="left" vertical="center" wrapText="1"/>
      <protection/>
    </xf>
    <xf numFmtId="0" fontId="92" fillId="0" borderId="10" xfId="43" applyFont="1" applyBorder="1" applyAlignment="1" applyProtection="1">
      <alignment horizontal="left" vertical="center" wrapText="1"/>
      <protection/>
    </xf>
    <xf numFmtId="0" fontId="92" fillId="0" borderId="10" xfId="0" applyFont="1" applyFill="1" applyBorder="1" applyAlignment="1">
      <alignment horizontal="left" vertical="center" wrapText="1"/>
    </xf>
    <xf numFmtId="49" fontId="92" fillId="0" borderId="10" xfId="0" applyNumberFormat="1" applyFont="1" applyFill="1" applyBorder="1" applyAlignment="1">
      <alignment vertical="center" wrapText="1"/>
    </xf>
    <xf numFmtId="49" fontId="61" fillId="0" borderId="10" xfId="43" applyNumberFormat="1" applyFont="1" applyFill="1" applyBorder="1" applyAlignment="1" applyProtection="1">
      <alignment vertical="center" wrapText="1"/>
      <protection/>
    </xf>
    <xf numFmtId="0" fontId="93" fillId="0" borderId="18" xfId="0" applyFont="1" applyBorder="1" applyAlignment="1">
      <alignment vertical="center" wrapText="1"/>
    </xf>
    <xf numFmtId="0" fontId="93" fillId="0" borderId="17" xfId="0" applyFont="1" applyBorder="1" applyAlignment="1">
      <alignment vertical="center" wrapText="1"/>
    </xf>
    <xf numFmtId="0" fontId="61" fillId="0" borderId="0" xfId="44" applyFont="1" applyAlignment="1">
      <alignment vertical="center"/>
    </xf>
    <xf numFmtId="0" fontId="61" fillId="0" borderId="19" xfId="44" applyFont="1" applyFill="1" applyBorder="1" applyAlignment="1">
      <alignment vertical="center" wrapText="1"/>
    </xf>
    <xf numFmtId="0" fontId="61" fillId="0" borderId="19" xfId="43" applyFill="1" applyBorder="1" applyAlignment="1" applyProtection="1">
      <alignment vertical="center" wrapText="1"/>
      <protection/>
    </xf>
    <xf numFmtId="0" fontId="61" fillId="0" borderId="21" xfId="44" applyFont="1" applyFill="1" applyBorder="1" applyAlignment="1">
      <alignment horizontal="left" vertical="center" wrapText="1"/>
    </xf>
    <xf numFmtId="0" fontId="92" fillId="0" borderId="10" xfId="0" applyFont="1" applyBorder="1" applyAlignment="1">
      <alignment horizontal="left" vertical="center" wrapText="1"/>
    </xf>
    <xf numFmtId="0" fontId="84" fillId="0" borderId="10" xfId="44" applyFont="1" applyFill="1" applyBorder="1" applyAlignment="1">
      <alignment vertical="center" wrapText="1"/>
    </xf>
    <xf numFmtId="0" fontId="61" fillId="0" borderId="10" xfId="43" applyFont="1" applyBorder="1" applyAlignment="1" applyProtection="1">
      <alignment vertical="center"/>
      <protection/>
    </xf>
    <xf numFmtId="0" fontId="0" fillId="0" borderId="0" xfId="0" applyFill="1" applyAlignment="1">
      <alignment vertical="top"/>
    </xf>
    <xf numFmtId="0" fontId="0" fillId="0" borderId="25" xfId="0" applyNumberFormat="1" applyFill="1" applyBorder="1" applyAlignment="1">
      <alignment vertical="top" wrapText="1"/>
    </xf>
    <xf numFmtId="0" fontId="0" fillId="0" borderId="26" xfId="0" applyNumberFormat="1" applyFill="1" applyBorder="1" applyAlignment="1">
      <alignment vertical="top" wrapText="1"/>
    </xf>
    <xf numFmtId="0" fontId="75" fillId="0" borderId="10" xfId="0" applyFont="1" applyFill="1" applyBorder="1" applyAlignment="1" applyProtection="1">
      <alignment horizontal="left" vertical="center"/>
      <protection hidden="1"/>
    </xf>
    <xf numFmtId="0" fontId="75" fillId="33" borderId="11" xfId="0" applyFont="1" applyFill="1" applyBorder="1" applyAlignment="1" applyProtection="1">
      <alignment horizontal="left" vertical="top" wrapText="1"/>
      <protection locked="0"/>
    </xf>
    <xf numFmtId="0" fontId="75" fillId="33" borderId="12" xfId="0" applyFont="1" applyFill="1" applyBorder="1" applyAlignment="1" applyProtection="1">
      <alignment horizontal="left" vertical="top" wrapText="1"/>
      <protection locked="0"/>
    </xf>
    <xf numFmtId="0" fontId="75" fillId="33" borderId="16" xfId="0" applyFont="1" applyFill="1" applyBorder="1" applyAlignment="1" applyProtection="1">
      <alignment horizontal="left" vertical="top" wrapText="1"/>
      <protection locked="0"/>
    </xf>
    <xf numFmtId="0" fontId="75" fillId="33" borderId="13" xfId="0" applyFont="1" applyFill="1" applyBorder="1" applyAlignment="1" applyProtection="1">
      <alignment horizontal="left" vertical="top" wrapText="1"/>
      <protection locked="0"/>
    </xf>
    <xf numFmtId="0" fontId="75" fillId="33" borderId="0" xfId="0" applyFont="1" applyFill="1" applyBorder="1" applyAlignment="1" applyProtection="1">
      <alignment horizontal="left" vertical="top" wrapText="1"/>
      <protection locked="0"/>
    </xf>
    <xf numFmtId="0" fontId="75" fillId="33" borderId="14" xfId="0" applyFont="1" applyFill="1" applyBorder="1" applyAlignment="1" applyProtection="1">
      <alignment horizontal="left" vertical="top" wrapText="1"/>
      <protection locked="0"/>
    </xf>
    <xf numFmtId="0" fontId="75" fillId="33" borderId="27" xfId="0" applyFont="1" applyFill="1" applyBorder="1" applyAlignment="1" applyProtection="1">
      <alignment horizontal="left" vertical="top" wrapText="1"/>
      <protection locked="0"/>
    </xf>
    <xf numFmtId="0" fontId="75" fillId="33" borderId="28" xfId="0" applyFont="1" applyFill="1" applyBorder="1" applyAlignment="1" applyProtection="1">
      <alignment horizontal="left" vertical="top" wrapText="1"/>
      <protection locked="0"/>
    </xf>
    <xf numFmtId="0" fontId="75" fillId="33" borderId="17" xfId="0" applyFont="1" applyFill="1" applyBorder="1" applyAlignment="1" applyProtection="1">
      <alignment horizontal="left" vertical="top" wrapText="1"/>
      <protection locked="0"/>
    </xf>
    <xf numFmtId="0" fontId="75" fillId="0" borderId="10" xfId="0" applyFont="1" applyFill="1" applyBorder="1" applyAlignment="1" applyProtection="1">
      <alignment horizontal="left" vertical="top"/>
      <protection hidden="1"/>
    </xf>
    <xf numFmtId="0" fontId="75" fillId="0" borderId="29" xfId="0" applyFont="1" applyFill="1" applyBorder="1" applyAlignment="1" applyProtection="1">
      <alignment horizontal="left" vertical="center"/>
      <protection hidden="1"/>
    </xf>
    <xf numFmtId="0" fontId="75" fillId="0" borderId="30" xfId="0" applyFont="1" applyFill="1" applyBorder="1" applyAlignment="1" applyProtection="1">
      <alignment horizontal="left" vertical="center"/>
      <protection hidden="1"/>
    </xf>
    <xf numFmtId="0" fontId="75" fillId="0" borderId="31" xfId="0" applyFont="1" applyFill="1" applyBorder="1" applyAlignment="1" applyProtection="1">
      <alignment horizontal="left" vertical="center"/>
      <protection hidden="1"/>
    </xf>
    <xf numFmtId="0" fontId="94" fillId="0" borderId="27" xfId="0" applyFont="1" applyFill="1" applyBorder="1" applyAlignment="1" applyProtection="1" quotePrefix="1">
      <alignment horizontal="left" vertical="center"/>
      <protection hidden="1"/>
    </xf>
    <xf numFmtId="0" fontId="94" fillId="0" borderId="28" xfId="0" applyFont="1" applyFill="1" applyBorder="1" applyAlignment="1" applyProtection="1">
      <alignment horizontal="left" vertical="center"/>
      <protection hidden="1"/>
    </xf>
    <xf numFmtId="0" fontId="94" fillId="0" borderId="17" xfId="0" applyFont="1" applyFill="1" applyBorder="1" applyAlignment="1" applyProtection="1">
      <alignment horizontal="left" vertical="center"/>
      <protection hidden="1"/>
    </xf>
    <xf numFmtId="0" fontId="75" fillId="33" borderId="32" xfId="0" applyFont="1" applyFill="1" applyBorder="1" applyAlignment="1" applyProtection="1">
      <alignment vertical="top" wrapText="1"/>
      <protection locked="0"/>
    </xf>
    <xf numFmtId="0" fontId="75" fillId="33" borderId="33" xfId="0" applyFont="1" applyFill="1" applyBorder="1" applyAlignment="1" applyProtection="1">
      <alignment vertical="top" wrapText="1"/>
      <protection locked="0"/>
    </xf>
    <xf numFmtId="0" fontId="75" fillId="33" borderId="34" xfId="0" applyFont="1" applyFill="1" applyBorder="1" applyAlignment="1" applyProtection="1">
      <alignment vertical="top" wrapText="1"/>
      <protection locked="0"/>
    </xf>
    <xf numFmtId="0" fontId="75" fillId="33" borderId="35" xfId="0" applyFont="1" applyFill="1" applyBorder="1" applyAlignment="1" applyProtection="1">
      <alignment vertical="top" wrapText="1"/>
      <protection locked="0"/>
    </xf>
    <xf numFmtId="0" fontId="75" fillId="33" borderId="23" xfId="0" applyFont="1" applyFill="1" applyBorder="1" applyAlignment="1" applyProtection="1">
      <alignment vertical="top" wrapText="1"/>
      <protection locked="0"/>
    </xf>
    <xf numFmtId="0" fontId="75" fillId="33" borderId="36" xfId="0" applyFont="1" applyFill="1" applyBorder="1" applyAlignment="1" applyProtection="1">
      <alignment vertical="top" wrapText="1"/>
      <protection locked="0"/>
    </xf>
    <xf numFmtId="0" fontId="82" fillId="0" borderId="37" xfId="0" applyFont="1" applyBorder="1" applyAlignment="1" applyProtection="1">
      <alignment vertical="top" wrapText="1"/>
      <protection locked="0"/>
    </xf>
    <xf numFmtId="0" fontId="82" fillId="0" borderId="38" xfId="0" applyFont="1" applyBorder="1" applyAlignment="1" applyProtection="1">
      <alignment vertical="top" wrapText="1"/>
      <protection locked="0"/>
    </xf>
    <xf numFmtId="0" fontId="82" fillId="0" borderId="39" xfId="0" applyFont="1" applyBorder="1" applyAlignment="1" applyProtection="1">
      <alignment vertical="top" wrapText="1"/>
      <protection locked="0"/>
    </xf>
    <xf numFmtId="0" fontId="75" fillId="0" borderId="13" xfId="0" applyFont="1" applyFill="1" applyBorder="1" applyAlignment="1" applyProtection="1" quotePrefix="1">
      <alignment horizontal="left" vertical="center"/>
      <protection hidden="1"/>
    </xf>
    <xf numFmtId="0" fontId="75" fillId="0" borderId="0" xfId="0" applyFont="1" applyFill="1" applyBorder="1" applyAlignment="1" applyProtection="1">
      <alignment horizontal="left" vertical="center"/>
      <protection hidden="1"/>
    </xf>
    <xf numFmtId="0" fontId="75" fillId="0" borderId="14" xfId="0" applyFont="1" applyFill="1" applyBorder="1" applyAlignment="1" applyProtection="1">
      <alignment horizontal="left" vertical="center"/>
      <protection hidden="1"/>
    </xf>
    <xf numFmtId="0" fontId="75" fillId="33" borderId="10" xfId="0" applyFont="1" applyFill="1" applyBorder="1" applyAlignment="1" applyProtection="1">
      <alignment horizontal="left" vertical="center" shrinkToFit="1"/>
      <protection locked="0"/>
    </xf>
    <xf numFmtId="0" fontId="75" fillId="33" borderId="10" xfId="0" applyFont="1" applyFill="1" applyBorder="1" applyAlignment="1" applyProtection="1">
      <alignment horizontal="left" vertical="top" wrapText="1"/>
      <protection locked="0"/>
    </xf>
    <xf numFmtId="0" fontId="75" fillId="0" borderId="13" xfId="0" applyFont="1" applyFill="1" applyBorder="1" applyAlignment="1" applyProtection="1">
      <alignment horizontal="left" vertical="top"/>
      <protection hidden="1"/>
    </xf>
    <xf numFmtId="0" fontId="75" fillId="0" borderId="0" xfId="0" applyFont="1" applyFill="1" applyBorder="1" applyAlignment="1" applyProtection="1">
      <alignment horizontal="left" vertical="top"/>
      <protection hidden="1"/>
    </xf>
    <xf numFmtId="0" fontId="75" fillId="0" borderId="14" xfId="0" applyFont="1" applyFill="1" applyBorder="1" applyAlignment="1" applyProtection="1">
      <alignment horizontal="left" vertical="top"/>
      <protection hidden="1"/>
    </xf>
    <xf numFmtId="0" fontId="75" fillId="0" borderId="40" xfId="0" applyFont="1" applyFill="1" applyBorder="1" applyAlignment="1" applyProtection="1">
      <alignment horizontal="left" vertical="center"/>
      <protection hidden="1"/>
    </xf>
    <xf numFmtId="0" fontId="75" fillId="0" borderId="41" xfId="0" applyFont="1" applyFill="1" applyBorder="1" applyAlignment="1" applyProtection="1">
      <alignment horizontal="left" vertical="center"/>
      <protection hidden="1"/>
    </xf>
    <xf numFmtId="0" fontId="75" fillId="0" borderId="42" xfId="0" applyFont="1" applyFill="1" applyBorder="1" applyAlignment="1" applyProtection="1">
      <alignment horizontal="left" vertical="center"/>
      <protection hidden="1"/>
    </xf>
    <xf numFmtId="0" fontId="75" fillId="0" borderId="10" xfId="0" applyFont="1" applyFill="1" applyBorder="1" applyAlignment="1" applyProtection="1">
      <alignment vertical="center"/>
      <protection hidden="1"/>
    </xf>
    <xf numFmtId="0" fontId="82" fillId="0" borderId="10" xfId="0" applyFont="1" applyFill="1" applyBorder="1" applyAlignment="1" applyProtection="1">
      <alignment vertical="center"/>
      <protection hidden="1"/>
    </xf>
    <xf numFmtId="176" fontId="75" fillId="33" borderId="10" xfId="0" applyNumberFormat="1" applyFont="1" applyFill="1" applyBorder="1" applyAlignment="1" applyProtection="1">
      <alignment horizontal="left" vertical="center" shrinkToFit="1"/>
      <protection locked="0"/>
    </xf>
    <xf numFmtId="0" fontId="75" fillId="0" borderId="10" xfId="0" applyFont="1" applyFill="1" applyBorder="1" applyAlignment="1" applyProtection="1">
      <alignment horizontal="center" vertical="center"/>
      <protection hidden="1"/>
    </xf>
    <xf numFmtId="0" fontId="75" fillId="33" borderId="10" xfId="0" applyFont="1" applyFill="1" applyBorder="1" applyAlignment="1" applyProtection="1">
      <alignment vertical="center" shrinkToFit="1"/>
      <protection locked="0"/>
    </xf>
    <xf numFmtId="0" fontId="75" fillId="0" borderId="21" xfId="0" applyFont="1" applyFill="1" applyBorder="1" applyAlignment="1" applyProtection="1">
      <alignment horizontal="left" vertical="center"/>
      <protection hidden="1"/>
    </xf>
    <xf numFmtId="0" fontId="0" fillId="0" borderId="12" xfId="0" applyBorder="1" applyAlignment="1">
      <alignment horizontal="left" vertical="top" wrapText="1"/>
    </xf>
    <xf numFmtId="0" fontId="0" fillId="0" borderId="16" xfId="0" applyBorder="1" applyAlignment="1">
      <alignment horizontal="left" vertical="top" wrapText="1"/>
    </xf>
    <xf numFmtId="0" fontId="75" fillId="33" borderId="43" xfId="0" applyFont="1" applyFill="1" applyBorder="1" applyAlignment="1" applyProtection="1">
      <alignment horizontal="left" vertical="top" wrapText="1"/>
      <protection locked="0"/>
    </xf>
    <xf numFmtId="0" fontId="0" fillId="0" borderId="44" xfId="0" applyBorder="1" applyAlignment="1">
      <alignment horizontal="left" vertical="top" wrapText="1"/>
    </xf>
    <xf numFmtId="0" fontId="0" fillId="0" borderId="45" xfId="0" applyBorder="1" applyAlignment="1">
      <alignment horizontal="left" vertical="top" wrapText="1"/>
    </xf>
    <xf numFmtId="0" fontId="95" fillId="0" borderId="12" xfId="0" applyFont="1" applyFill="1" applyBorder="1" applyAlignment="1" applyProtection="1">
      <alignment horizontal="center" vertical="center"/>
      <protection hidden="1"/>
    </xf>
    <xf numFmtId="0" fontId="95" fillId="0" borderId="16" xfId="0" applyFont="1" applyFill="1" applyBorder="1" applyAlignment="1" applyProtection="1">
      <alignment horizontal="center" vertical="center"/>
      <protection hidden="1"/>
    </xf>
    <xf numFmtId="0" fontId="75" fillId="0" borderId="13" xfId="0" applyFont="1" applyFill="1" applyBorder="1" applyAlignment="1" applyProtection="1">
      <alignment horizontal="center" vertical="center"/>
      <protection hidden="1"/>
    </xf>
    <xf numFmtId="0" fontId="75" fillId="0" borderId="0" xfId="0" applyFont="1" applyFill="1" applyBorder="1" applyAlignment="1" applyProtection="1">
      <alignment horizontal="center" vertical="center"/>
      <protection hidden="1"/>
    </xf>
    <xf numFmtId="0" fontId="75" fillId="0" borderId="14" xfId="0" applyFont="1" applyFill="1" applyBorder="1" applyAlignment="1" applyProtection="1">
      <alignment horizontal="center" vertical="center"/>
      <protection hidden="1"/>
    </xf>
    <xf numFmtId="0" fontId="75" fillId="0" borderId="46" xfId="0" applyFont="1" applyFill="1" applyBorder="1" applyAlignment="1" applyProtection="1">
      <alignment horizontal="left" vertical="center"/>
      <protection hidden="1"/>
    </xf>
    <xf numFmtId="0" fontId="75" fillId="0" borderId="47" xfId="0" applyFont="1" applyFill="1" applyBorder="1" applyAlignment="1" applyProtection="1">
      <alignment horizontal="left" vertical="center"/>
      <protection hidden="1"/>
    </xf>
    <xf numFmtId="0" fontId="75" fillId="0" borderId="48" xfId="0" applyFont="1" applyFill="1" applyBorder="1" applyAlignment="1" applyProtection="1">
      <alignment horizontal="left" vertical="center"/>
      <protection hidden="1"/>
    </xf>
    <xf numFmtId="0" fontId="0" fillId="0" borderId="12" xfId="0" applyBorder="1" applyAlignment="1" applyProtection="1">
      <alignment horizontal="left" vertical="top" wrapText="1"/>
      <protection locked="0"/>
    </xf>
    <xf numFmtId="0" fontId="0" fillId="0" borderId="16" xfId="0" applyBorder="1" applyAlignment="1" applyProtection="1">
      <alignment horizontal="left" vertical="top" wrapText="1"/>
      <protection locked="0"/>
    </xf>
    <xf numFmtId="0" fontId="0" fillId="0" borderId="13" xfId="0" applyBorder="1" applyAlignment="1" applyProtection="1">
      <alignment horizontal="left" vertical="top" wrapText="1"/>
      <protection locked="0"/>
    </xf>
    <xf numFmtId="0" fontId="0" fillId="0" borderId="0" xfId="0" applyBorder="1" applyAlignment="1" applyProtection="1">
      <alignment horizontal="left" vertical="top" wrapText="1"/>
      <protection locked="0"/>
    </xf>
    <xf numFmtId="0" fontId="0" fillId="0" borderId="14" xfId="0" applyBorder="1" applyAlignment="1" applyProtection="1">
      <alignment horizontal="left" vertical="top" wrapText="1"/>
      <protection locked="0"/>
    </xf>
    <xf numFmtId="0" fontId="0" fillId="0" borderId="27" xfId="0" applyBorder="1" applyAlignment="1" applyProtection="1">
      <alignment horizontal="left" vertical="top" wrapText="1"/>
      <protection locked="0"/>
    </xf>
    <xf numFmtId="0" fontId="0" fillId="0" borderId="28" xfId="0" applyBorder="1" applyAlignment="1" applyProtection="1">
      <alignment horizontal="left" vertical="top" wrapText="1"/>
      <protection locked="0"/>
    </xf>
    <xf numFmtId="0" fontId="0" fillId="0" borderId="17" xfId="0" applyBorder="1" applyAlignment="1" applyProtection="1">
      <alignment horizontal="left" vertical="top" wrapText="1"/>
      <protection locked="0"/>
    </xf>
    <xf numFmtId="0" fontId="96" fillId="0" borderId="27" xfId="0" applyFont="1" applyFill="1" applyBorder="1" applyAlignment="1" applyProtection="1">
      <alignment horizontal="left" vertical="center"/>
      <protection hidden="1"/>
    </xf>
    <xf numFmtId="0" fontId="96" fillId="0" borderId="28" xfId="0" applyFont="1" applyFill="1" applyBorder="1" applyAlignment="1" applyProtection="1">
      <alignment horizontal="left" vertical="center"/>
      <protection hidden="1"/>
    </xf>
    <xf numFmtId="0" fontId="96" fillId="0" borderId="17" xfId="0" applyFont="1" applyFill="1" applyBorder="1" applyAlignment="1" applyProtection="1">
      <alignment horizontal="left" vertical="center"/>
      <protection hidden="1"/>
    </xf>
    <xf numFmtId="0" fontId="97" fillId="0" borderId="11" xfId="0" applyFont="1" applyFill="1" applyBorder="1" applyAlignment="1" applyProtection="1">
      <alignment horizontal="center" vertical="center"/>
      <protection hidden="1"/>
    </xf>
    <xf numFmtId="0" fontId="97" fillId="0" borderId="12" xfId="0" applyFont="1" applyFill="1" applyBorder="1" applyAlignment="1" applyProtection="1">
      <alignment horizontal="center" vertical="center"/>
      <protection hidden="1"/>
    </xf>
    <xf numFmtId="0" fontId="97" fillId="0" borderId="16" xfId="0" applyFont="1" applyFill="1" applyBorder="1" applyAlignment="1" applyProtection="1">
      <alignment horizontal="center" vertical="center"/>
      <protection hidden="1"/>
    </xf>
    <xf numFmtId="0" fontId="97" fillId="0" borderId="27" xfId="0" applyFont="1" applyFill="1" applyBorder="1" applyAlignment="1" applyProtection="1">
      <alignment horizontal="center" vertical="center"/>
      <protection hidden="1"/>
    </xf>
    <xf numFmtId="0" fontId="97" fillId="0" borderId="28" xfId="0" applyFont="1" applyFill="1" applyBorder="1" applyAlignment="1" applyProtection="1">
      <alignment horizontal="center" vertical="center"/>
      <protection hidden="1"/>
    </xf>
    <xf numFmtId="0" fontId="97" fillId="0" borderId="17" xfId="0" applyFont="1" applyFill="1" applyBorder="1" applyAlignment="1" applyProtection="1">
      <alignment horizontal="center" vertical="center"/>
      <protection hidden="1"/>
    </xf>
    <xf numFmtId="0" fontId="75" fillId="0" borderId="11" xfId="0" applyFont="1" applyFill="1" applyBorder="1" applyAlignment="1" applyProtection="1">
      <alignment horizontal="center" vertical="center"/>
      <protection hidden="1"/>
    </xf>
    <xf numFmtId="0" fontId="75" fillId="0" borderId="12" xfId="0" applyFont="1" applyFill="1" applyBorder="1" applyAlignment="1" applyProtection="1">
      <alignment horizontal="center" vertical="center"/>
      <protection hidden="1"/>
    </xf>
    <xf numFmtId="0" fontId="75" fillId="0" borderId="16" xfId="0" applyFont="1" applyFill="1" applyBorder="1" applyAlignment="1" applyProtection="1">
      <alignment horizontal="center" vertical="center"/>
      <protection hidden="1"/>
    </xf>
    <xf numFmtId="0" fontId="75" fillId="0" borderId="11" xfId="0" applyFont="1" applyFill="1" applyBorder="1" applyAlignment="1" applyProtection="1">
      <alignment horizontal="left" shrinkToFit="1"/>
      <protection hidden="1"/>
    </xf>
    <xf numFmtId="0" fontId="75" fillId="0" borderId="12" xfId="0" applyFont="1" applyFill="1" applyBorder="1" applyAlignment="1" applyProtection="1">
      <alignment horizontal="left" shrinkToFit="1"/>
      <protection hidden="1"/>
    </xf>
    <xf numFmtId="0" fontId="75" fillId="0" borderId="16" xfId="0" applyFont="1" applyFill="1" applyBorder="1" applyAlignment="1" applyProtection="1">
      <alignment horizontal="left" shrinkToFit="1"/>
      <protection hidden="1"/>
    </xf>
    <xf numFmtId="0" fontId="75" fillId="0" borderId="13" xfId="0" applyFont="1" applyFill="1" applyBorder="1" applyAlignment="1" applyProtection="1">
      <alignment horizontal="left" shrinkToFit="1"/>
      <protection hidden="1"/>
    </xf>
    <xf numFmtId="0" fontId="75" fillId="0" borderId="0" xfId="0" applyFont="1" applyFill="1" applyBorder="1" applyAlignment="1" applyProtection="1">
      <alignment horizontal="left" shrinkToFit="1"/>
      <protection hidden="1"/>
    </xf>
    <xf numFmtId="0" fontId="75" fillId="0" borderId="14" xfId="0" applyFont="1" applyFill="1" applyBorder="1" applyAlignment="1" applyProtection="1">
      <alignment horizontal="left" shrinkToFit="1"/>
      <protection hidden="1"/>
    </xf>
    <xf numFmtId="0" fontId="75" fillId="0" borderId="0" xfId="0" applyFont="1" applyFill="1" applyBorder="1" applyAlignment="1" applyProtection="1">
      <alignment horizontal="left" vertical="top" shrinkToFit="1"/>
      <protection hidden="1"/>
    </xf>
    <xf numFmtId="0" fontId="75" fillId="0" borderId="14" xfId="0" applyFont="1" applyFill="1" applyBorder="1" applyAlignment="1" applyProtection="1">
      <alignment horizontal="left" vertical="top" shrinkToFit="1"/>
      <protection hidden="1"/>
    </xf>
    <xf numFmtId="0" fontId="75" fillId="0" borderId="28" xfId="0" applyFont="1" applyFill="1" applyBorder="1" applyAlignment="1" applyProtection="1">
      <alignment horizontal="left" vertical="top" shrinkToFit="1"/>
      <protection hidden="1"/>
    </xf>
    <xf numFmtId="0" fontId="75" fillId="0" borderId="17" xfId="0" applyFont="1" applyFill="1" applyBorder="1" applyAlignment="1" applyProtection="1">
      <alignment horizontal="left" vertical="top" shrinkToFit="1"/>
      <protection hidden="1"/>
    </xf>
    <xf numFmtId="0" fontId="75" fillId="0" borderId="11" xfId="0" applyFont="1" applyFill="1" applyBorder="1" applyAlignment="1" applyProtection="1">
      <alignment horizontal="left" vertical="center"/>
      <protection hidden="1"/>
    </xf>
    <xf numFmtId="0" fontId="75" fillId="0" borderId="12" xfId="0" applyFont="1" applyFill="1" applyBorder="1" applyAlignment="1" applyProtection="1">
      <alignment horizontal="left" vertical="center"/>
      <protection hidden="1"/>
    </xf>
    <xf numFmtId="0" fontId="75" fillId="0" borderId="16" xfId="0" applyFont="1" applyFill="1" applyBorder="1" applyAlignment="1" applyProtection="1">
      <alignment horizontal="left" vertical="center"/>
      <protection hidden="1"/>
    </xf>
    <xf numFmtId="0" fontId="75" fillId="0" borderId="11" xfId="0" applyFont="1" applyFill="1" applyBorder="1" applyAlignment="1" applyProtection="1" quotePrefix="1">
      <alignment horizontal="center" vertical="center"/>
      <protection hidden="1"/>
    </xf>
    <xf numFmtId="0" fontId="75" fillId="0" borderId="27" xfId="0" applyFont="1" applyFill="1" applyBorder="1" applyAlignment="1" applyProtection="1">
      <alignment horizontal="center" vertical="center"/>
      <protection hidden="1"/>
    </xf>
    <xf numFmtId="0" fontId="75" fillId="0" borderId="28" xfId="0" applyFont="1" applyFill="1" applyBorder="1" applyAlignment="1" applyProtection="1">
      <alignment horizontal="center" vertical="center"/>
      <protection hidden="1"/>
    </xf>
    <xf numFmtId="0" fontId="75" fillId="0" borderId="17" xfId="0" applyFont="1" applyFill="1" applyBorder="1" applyAlignment="1" applyProtection="1">
      <alignment horizontal="center" vertical="center"/>
      <protection hidden="1"/>
    </xf>
    <xf numFmtId="0" fontId="75" fillId="0" borderId="11" xfId="0" applyFont="1" applyFill="1" applyBorder="1" applyAlignment="1" applyProtection="1">
      <alignment horizontal="left" vertical="center" wrapText="1"/>
      <protection hidden="1"/>
    </xf>
    <xf numFmtId="0" fontId="0" fillId="0" borderId="12" xfId="0" applyBorder="1" applyAlignment="1">
      <alignment horizontal="left" vertical="center" wrapText="1"/>
    </xf>
    <xf numFmtId="0" fontId="0" fillId="0" borderId="16" xfId="0" applyBorder="1" applyAlignment="1">
      <alignment horizontal="left" vertical="center" wrapText="1"/>
    </xf>
    <xf numFmtId="0" fontId="0" fillId="0" borderId="13" xfId="0" applyBorder="1" applyAlignment="1">
      <alignment horizontal="left" vertical="center" wrapText="1"/>
    </xf>
    <xf numFmtId="0" fontId="0" fillId="0" borderId="0" xfId="0" applyAlignment="1">
      <alignment horizontal="left" vertical="center" wrapText="1"/>
    </xf>
    <xf numFmtId="0" fontId="0" fillId="0" borderId="14" xfId="0" applyBorder="1" applyAlignment="1">
      <alignment horizontal="left" vertical="center" wrapText="1"/>
    </xf>
    <xf numFmtId="0" fontId="0" fillId="0" borderId="27" xfId="0" applyBorder="1" applyAlignment="1">
      <alignment horizontal="left" vertical="center" wrapText="1"/>
    </xf>
    <xf numFmtId="0" fontId="0" fillId="0" borderId="28" xfId="0" applyBorder="1" applyAlignment="1">
      <alignment horizontal="left" vertical="center" wrapText="1"/>
    </xf>
    <xf numFmtId="0" fontId="0" fillId="0" borderId="17" xfId="0" applyBorder="1" applyAlignment="1">
      <alignment horizontal="left" vertical="center" wrapText="1"/>
    </xf>
    <xf numFmtId="176" fontId="75" fillId="33" borderId="19" xfId="0" applyNumberFormat="1" applyFont="1" applyFill="1" applyBorder="1" applyAlignment="1" applyProtection="1">
      <alignment horizontal="center" vertical="center"/>
      <protection locked="0"/>
    </xf>
    <xf numFmtId="176" fontId="75" fillId="33" borderId="20" xfId="0" applyNumberFormat="1" applyFont="1" applyFill="1" applyBorder="1" applyAlignment="1" applyProtection="1">
      <alignment horizontal="center" vertical="center"/>
      <protection locked="0"/>
    </xf>
    <xf numFmtId="176" fontId="75" fillId="33" borderId="18" xfId="0" applyNumberFormat="1" applyFont="1" applyFill="1" applyBorder="1" applyAlignment="1" applyProtection="1">
      <alignment horizontal="center" vertical="center"/>
      <protection locked="0"/>
    </xf>
    <xf numFmtId="181" fontId="98" fillId="33" borderId="11" xfId="0" applyNumberFormat="1" applyFont="1" applyFill="1" applyBorder="1" applyAlignment="1" applyProtection="1">
      <alignment horizontal="center" vertical="center"/>
      <protection locked="0"/>
    </xf>
    <xf numFmtId="181" fontId="98" fillId="33" borderId="16" xfId="0" applyNumberFormat="1" applyFont="1" applyFill="1" applyBorder="1" applyAlignment="1" applyProtection="1">
      <alignment horizontal="center" vertical="center"/>
      <protection locked="0"/>
    </xf>
    <xf numFmtId="181" fontId="98" fillId="33" borderId="13" xfId="0" applyNumberFormat="1" applyFont="1" applyFill="1" applyBorder="1" applyAlignment="1" applyProtection="1">
      <alignment horizontal="center" vertical="center"/>
      <protection locked="0"/>
    </xf>
    <xf numFmtId="181" fontId="98" fillId="33" borderId="14" xfId="0" applyNumberFormat="1" applyFont="1" applyFill="1" applyBorder="1" applyAlignment="1" applyProtection="1">
      <alignment horizontal="center" vertical="center"/>
      <protection locked="0"/>
    </xf>
    <xf numFmtId="181" fontId="98" fillId="33" borderId="27" xfId="0" applyNumberFormat="1" applyFont="1" applyFill="1" applyBorder="1" applyAlignment="1" applyProtection="1">
      <alignment horizontal="center" vertical="center"/>
      <protection locked="0"/>
    </xf>
    <xf numFmtId="181" fontId="98" fillId="33" borderId="17" xfId="0" applyNumberFormat="1" applyFont="1" applyFill="1" applyBorder="1" applyAlignment="1" applyProtection="1">
      <alignment horizontal="center" vertical="center"/>
      <protection locked="0"/>
    </xf>
    <xf numFmtId="0" fontId="75" fillId="0" borderId="19" xfId="0" applyFont="1" applyFill="1" applyBorder="1" applyAlignment="1" applyProtection="1">
      <alignment horizontal="center" vertical="center"/>
      <protection hidden="1"/>
    </xf>
    <xf numFmtId="0" fontId="75" fillId="0" borderId="20" xfId="0" applyFont="1" applyFill="1" applyBorder="1" applyAlignment="1" applyProtection="1">
      <alignment horizontal="center" vertical="center"/>
      <protection hidden="1"/>
    </xf>
    <xf numFmtId="0" fontId="75" fillId="0" borderId="18" xfId="0" applyFont="1" applyFill="1" applyBorder="1" applyAlignment="1" applyProtection="1">
      <alignment horizontal="center" vertical="center"/>
      <protection hidden="1"/>
    </xf>
    <xf numFmtId="181" fontId="98" fillId="33" borderId="0" xfId="0" applyNumberFormat="1" applyFont="1" applyFill="1" applyBorder="1" applyAlignment="1" applyProtection="1">
      <alignment horizontal="center" vertical="center"/>
      <protection locked="0"/>
    </xf>
    <xf numFmtId="0" fontId="75" fillId="0" borderId="19" xfId="0" applyFont="1" applyFill="1" applyBorder="1" applyAlignment="1" applyProtection="1">
      <alignment horizontal="left" vertical="center" shrinkToFit="1"/>
      <protection hidden="1"/>
    </xf>
    <xf numFmtId="0" fontId="75" fillId="0" borderId="20" xfId="0" applyFont="1" applyFill="1" applyBorder="1" applyAlignment="1" applyProtection="1">
      <alignment horizontal="left" vertical="center" shrinkToFit="1"/>
      <protection hidden="1"/>
    </xf>
    <xf numFmtId="0" fontId="75" fillId="0" borderId="18" xfId="0" applyFont="1" applyFill="1" applyBorder="1" applyAlignment="1" applyProtection="1">
      <alignment horizontal="left" vertical="center" shrinkToFit="1"/>
      <protection hidden="1"/>
    </xf>
    <xf numFmtId="0" fontId="75" fillId="0" borderId="10" xfId="0" applyFont="1" applyFill="1" applyBorder="1" applyAlignment="1" applyProtection="1">
      <alignment horizontal="center" vertical="center" shrinkToFit="1"/>
      <protection hidden="1"/>
    </xf>
    <xf numFmtId="0" fontId="75" fillId="0" borderId="13" xfId="0" applyFont="1" applyFill="1" applyBorder="1" applyAlignment="1" applyProtection="1">
      <alignment horizontal="left" vertical="top" shrinkToFit="1"/>
      <protection hidden="1"/>
    </xf>
    <xf numFmtId="0" fontId="75" fillId="0" borderId="27" xfId="0" applyFont="1" applyFill="1" applyBorder="1" applyAlignment="1" applyProtection="1">
      <alignment horizontal="left" vertical="top" shrinkToFit="1"/>
      <protection hidden="1"/>
    </xf>
    <xf numFmtId="0" fontId="99" fillId="0" borderId="27" xfId="0" applyFont="1" applyFill="1" applyBorder="1" applyAlignment="1" applyProtection="1">
      <alignment horizontal="left" vertical="center"/>
      <protection hidden="1"/>
    </xf>
    <xf numFmtId="0" fontId="99" fillId="0" borderId="28" xfId="0" applyFont="1" applyFill="1" applyBorder="1" applyAlignment="1" applyProtection="1">
      <alignment horizontal="left" vertical="center"/>
      <protection hidden="1"/>
    </xf>
    <xf numFmtId="0" fontId="99" fillId="0" borderId="17" xfId="0" applyFont="1" applyFill="1" applyBorder="1" applyAlignment="1" applyProtection="1">
      <alignment horizontal="left" vertical="center"/>
      <protection hidden="1"/>
    </xf>
    <xf numFmtId="0" fontId="75" fillId="0" borderId="19" xfId="0" applyFont="1" applyFill="1" applyBorder="1" applyAlignment="1" applyProtection="1">
      <alignment horizontal="left" vertical="center"/>
      <protection hidden="1"/>
    </xf>
    <xf numFmtId="0" fontId="75" fillId="0" borderId="20" xfId="0" applyFont="1" applyFill="1" applyBorder="1" applyAlignment="1" applyProtection="1">
      <alignment horizontal="left" vertical="center"/>
      <protection hidden="1"/>
    </xf>
    <xf numFmtId="0" fontId="75" fillId="0" borderId="18" xfId="0" applyFont="1" applyFill="1" applyBorder="1" applyAlignment="1" applyProtection="1">
      <alignment horizontal="left" vertical="center"/>
      <protection hidden="1"/>
    </xf>
    <xf numFmtId="0" fontId="100" fillId="0" borderId="0" xfId="0" applyFont="1" applyBorder="1" applyAlignment="1">
      <alignment horizontal="center" vertical="center"/>
    </xf>
    <xf numFmtId="0" fontId="0" fillId="0" borderId="0" xfId="0"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dxfs count="14">
    <dxf>
      <font>
        <color rgb="FF9C0006"/>
      </font>
      <fill>
        <patternFill>
          <bgColor rgb="FFFFC7CE"/>
        </patternFill>
      </fill>
    </dxf>
    <dxf>
      <font>
        <color rgb="FFFF0000"/>
      </font>
    </dxf>
    <dxf>
      <font>
        <color rgb="FFFF0000"/>
      </font>
    </dxf>
    <dxf>
      <font>
        <name val="ＭＳ Ｐゴシック"/>
        <color rgb="FFFF0000"/>
      </font>
    </dxf>
    <dxf>
      <font>
        <color rgb="FFFF0000"/>
      </font>
    </dxf>
    <dxf>
      <font>
        <b/>
        <i val="0"/>
        <color rgb="FFFF0000"/>
      </font>
    </dxf>
    <dxf>
      <font>
        <b/>
        <i val="0"/>
        <color rgb="FFFF0000"/>
      </font>
      <fill>
        <patternFill>
          <bgColor theme="5" tint="0.7999799847602844"/>
        </patternFill>
      </fill>
    </dxf>
    <dxf>
      <font>
        <b/>
        <i val="0"/>
        <color rgb="FFFF0000"/>
      </font>
      <fill>
        <patternFill>
          <bgColor theme="5" tint="0.7999799847602844"/>
        </patternFill>
      </fill>
    </dxf>
    <dxf>
      <font>
        <color rgb="FFFF0000"/>
      </font>
    </dxf>
    <dxf>
      <font>
        <color rgb="FFFF0000"/>
      </font>
      <border/>
    </dxf>
    <dxf>
      <font>
        <b/>
        <i val="0"/>
        <color rgb="FFFF0000"/>
      </font>
      <fill>
        <patternFill>
          <bgColor theme="5" tint="0.7999799847602844"/>
        </patternFill>
      </fill>
      <border/>
    </dxf>
    <dxf>
      <font>
        <b/>
        <i val="0"/>
        <color rgb="FFFF0000"/>
      </font>
      <border/>
    </dxf>
    <dxf>
      <font>
        <b/>
        <i val="0"/>
      </font>
      <fill>
        <patternFill>
          <bgColor theme="4" tint="0.7999799847602844"/>
        </patternFill>
      </fill>
      <border/>
    </dxf>
    <dxf>
      <font>
        <color rgb="FF9C0006"/>
      </font>
      <fill>
        <patternFill>
          <bgColor rgb="FFFFC7CE"/>
        </patternFill>
      </fill>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externalLink" Target="externalLinks/externalLink1.xml" /><Relationship Id="rId11" Type="http://schemas.openxmlformats.org/officeDocument/2006/relationships/externalLink" Target="externalLinks/externalLink2.xml" /><Relationship Id="rId12" Type="http://schemas.openxmlformats.org/officeDocument/2006/relationships/externalLink" Target="externalLinks/externalLink3.xml" /><Relationship Id="rId13"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www.nii.ac.jp/Internship/Guidelines/List%20of%20research%20topics%20for%202015%202nd%20Call.xlsx"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Jimu\&#20225;&#30011;&#35506;\Users\ayuzawa\Desktop\1.%20&#24773;&#22577;&#23398;&#12503;&#12522;&#12531;&#12471;&#12503;&#12523;&#30740;&#31350;&#31995;\2.%20Ken%20Satoh.xlsx"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12371;&#12428;&#12434;&#12402;&#12394;&#24418;&#12392;&#12375;&#12390;&#20351;&#12387;&#12390;&#12356;&#12414;&#12377;_Internships_2018_Call1_Cand_Import%20-.xlsm"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T2015_Data"/>
      <sheetName val="RT2015_Data (確定)"/>
      <sheetName val="提出Data"/>
      <sheetName val="教員リスト"/>
      <sheetName val="TOPICS"/>
    </sheetNames>
    <sheetDataSet>
      <sheetData sheetId="2">
        <row r="2">
          <cell r="A2" t="str">
            <v>id</v>
          </cell>
          <cell r="B2" t="str">
            <v>教員id</v>
          </cell>
          <cell r="C2" t="str">
            <v>Name of supervisor</v>
          </cell>
          <cell r="D2" t="str">
            <v>Title of the supervisor</v>
          </cell>
          <cell r="E2" t="str">
            <v>系</v>
          </cell>
          <cell r="F2" t="str">
            <v>教員num</v>
          </cell>
          <cell r="G2" t="str">
            <v>No.</v>
          </cell>
          <cell r="H2" t="str">
            <v>Research Area</v>
          </cell>
          <cell r="I2" t="str">
            <v>Title of the research</v>
          </cell>
          <cell r="J2" t="str">
            <v>Website</v>
          </cell>
          <cell r="K2" t="str">
            <v>Requirements for applicants : Master's / PhD Student</v>
          </cell>
          <cell r="L2" t="str">
            <v>Duration :  2-6months（less than 180days)</v>
          </cell>
          <cell r="M2" t="str">
            <v>Number of acceptance:</v>
          </cell>
          <cell r="N2" t="str">
            <v>Comments</v>
          </cell>
        </row>
        <row r="3">
          <cell r="A3">
            <v>1</v>
          </cell>
          <cell r="B3">
            <v>44</v>
          </cell>
          <cell r="C3" t="str">
            <v>Ken Satoh</v>
          </cell>
          <cell r="D3" t="str">
            <v>Professor</v>
          </cell>
          <cell r="E3" t="str">
            <v>1.Principles of Informatics Research Division</v>
          </cell>
          <cell r="F3">
            <v>11</v>
          </cell>
          <cell r="G3">
            <v>1</v>
          </cell>
          <cell r="H3" t="str">
            <v>Legal Reasoning</v>
          </cell>
          <cell r="I3" t="str">
            <v>Logical Aspect of Legal Reasoning</v>
          </cell>
          <cell r="J3" t="str">
            <v>http://research.nii.ac.jp/~ksatoh/</v>
          </cell>
          <cell r="K3" t="str">
            <v>PhD students</v>
          </cell>
          <cell r="L3" t="str">
            <v>3 months</v>
          </cell>
          <cell r="M3">
            <v>2</v>
          </cell>
        </row>
        <row r="4">
          <cell r="A4">
            <v>2</v>
          </cell>
          <cell r="B4">
            <v>44</v>
          </cell>
          <cell r="C4" t="str">
            <v>Ken Satoh</v>
          </cell>
          <cell r="D4" t="str">
            <v>Professor</v>
          </cell>
          <cell r="E4" t="str">
            <v>1.Principles of Informatics Research Division</v>
          </cell>
          <cell r="F4">
            <v>11</v>
          </cell>
          <cell r="G4">
            <v>2</v>
          </cell>
          <cell r="H4" t="str">
            <v>Multi-agent system</v>
          </cell>
          <cell r="I4" t="str">
            <v>Semantics/Implementation of Speculative Computation</v>
          </cell>
          <cell r="J4" t="str">
            <v>http://research.nii.ac.jp/~ksatoh/</v>
          </cell>
          <cell r="K4" t="str">
            <v>PhD students</v>
          </cell>
          <cell r="L4" t="str">
            <v>3months</v>
          </cell>
          <cell r="M4">
            <v>2</v>
          </cell>
        </row>
        <row r="5">
          <cell r="A5">
            <v>3</v>
          </cell>
          <cell r="B5">
            <v>44</v>
          </cell>
          <cell r="C5" t="str">
            <v>Ken Satoh</v>
          </cell>
          <cell r="D5" t="str">
            <v>Professor</v>
          </cell>
          <cell r="E5" t="str">
            <v>1.Principles of Informatics Research Division</v>
          </cell>
          <cell r="F5">
            <v>11</v>
          </cell>
          <cell r="G5">
            <v>3</v>
          </cell>
          <cell r="H5" t="str">
            <v>Multi-agent system</v>
          </cell>
          <cell r="I5" t="str">
            <v>Semantics of Argumentation Semantics</v>
          </cell>
          <cell r="J5" t="str">
            <v>http://research.nii.ac.jp/~ksatoh/</v>
          </cell>
          <cell r="K5" t="str">
            <v>PhD students</v>
          </cell>
          <cell r="L5" t="str">
            <v>3 months</v>
          </cell>
          <cell r="M5">
            <v>2</v>
          </cell>
        </row>
        <row r="6">
          <cell r="A6">
            <v>4</v>
          </cell>
          <cell r="B6">
            <v>25</v>
          </cell>
          <cell r="C6" t="str">
            <v>Nobutaka Ono</v>
          </cell>
          <cell r="D6" t="str">
            <v>Associate Professor</v>
          </cell>
          <cell r="E6" t="str">
            <v>1.Principles of Informatics Research Division</v>
          </cell>
          <cell r="F6">
            <v>12</v>
          </cell>
          <cell r="G6">
            <v>1</v>
          </cell>
          <cell r="H6" t="str">
            <v>acoustic signal processing</v>
          </cell>
          <cell r="I6" t="str">
            <v>Source separation or localization based on microphone array
</v>
          </cell>
          <cell r="J6" t="str">
            <v>http://www.onn.nii.ac.jp/recruitment-e.html</v>
          </cell>
          <cell r="K6" t="str">
            <v>Master's or PhD students</v>
          </cell>
          <cell r="L6" t="str">
            <v>2 to 6 months</v>
          </cell>
          <cell r="M6">
            <v>6</v>
          </cell>
          <cell r="N6" t="str">
            <v>Basic knowledge of signal processing and programming skill on Matlab are required.</v>
          </cell>
        </row>
        <row r="7">
          <cell r="A7">
            <v>5</v>
          </cell>
          <cell r="B7">
            <v>25</v>
          </cell>
          <cell r="C7" t="str">
            <v>Nobutaka Ono</v>
          </cell>
          <cell r="D7" t="str">
            <v>Associate Professor</v>
          </cell>
          <cell r="E7" t="str">
            <v>1.Principles of Informatics Research Division</v>
          </cell>
          <cell r="F7">
            <v>12</v>
          </cell>
          <cell r="G7">
            <v>2</v>
          </cell>
          <cell r="H7" t="str">
            <v>acoustic signal processing</v>
          </cell>
          <cell r="I7" t="str">
            <v>Audio information hiding based on phase modification in time-frequency domain</v>
          </cell>
          <cell r="J7" t="str">
            <v>http://www.onn.nii.ac.jp/recruitment-e.html</v>
          </cell>
          <cell r="K7" t="str">
            <v>Master's or PhD students</v>
          </cell>
          <cell r="L7" t="str">
            <v>2 to 6 months</v>
          </cell>
          <cell r="M7">
            <v>6</v>
          </cell>
          <cell r="N7" t="str">
            <v>Basic knowledge of signal processing and programming skill on Matlab are required.</v>
          </cell>
        </row>
        <row r="8">
          <cell r="A8">
            <v>6</v>
          </cell>
          <cell r="B8">
            <v>25</v>
          </cell>
          <cell r="C8" t="str">
            <v>Nobutaka Ono</v>
          </cell>
          <cell r="D8" t="str">
            <v>Associate Professor</v>
          </cell>
          <cell r="E8" t="str">
            <v>1.Principles of Informatics Research Division</v>
          </cell>
          <cell r="F8">
            <v>12</v>
          </cell>
          <cell r="G8">
            <v>3</v>
          </cell>
          <cell r="H8" t="str">
            <v>acoustic signal processing</v>
          </cell>
          <cell r="I8" t="str">
            <v>Spectrogram-based audio coding</v>
          </cell>
          <cell r="J8" t="str">
            <v>http://www.onn.nii.ac.jp/recruitment-e.html</v>
          </cell>
          <cell r="K8" t="str">
            <v>Master's or PhD students</v>
          </cell>
          <cell r="L8" t="str">
            <v>2 to 6 months</v>
          </cell>
          <cell r="M8">
            <v>6</v>
          </cell>
          <cell r="N8" t="str">
            <v>Basic knowledge of signal processing and programming skill on Matlab are required.</v>
          </cell>
        </row>
        <row r="9">
          <cell r="A9">
            <v>7</v>
          </cell>
          <cell r="B9">
            <v>25</v>
          </cell>
          <cell r="C9" t="str">
            <v>Nobutaka Ono</v>
          </cell>
          <cell r="D9" t="str">
            <v>Associate Professor</v>
          </cell>
          <cell r="E9" t="str">
            <v>1.Principles of Informatics Research Division</v>
          </cell>
          <cell r="F9">
            <v>12</v>
          </cell>
          <cell r="G9">
            <v>4</v>
          </cell>
          <cell r="H9" t="str">
            <v>acoustic signal processing</v>
          </cell>
          <cell r="I9" t="str">
            <v>Development of real system or interactive tool for audio signal processing</v>
          </cell>
          <cell r="J9" t="str">
            <v>http://www.onn.nii.ac.jp/recruitment-e.html</v>
          </cell>
          <cell r="K9" t="str">
            <v>Master's or PhD students</v>
          </cell>
          <cell r="L9" t="str">
            <v>2 to 6 months</v>
          </cell>
          <cell r="M9">
            <v>6</v>
          </cell>
          <cell r="N9" t="str">
            <v>Basic knowledge of signal processing and programming skill on Matlab are required.</v>
          </cell>
        </row>
        <row r="10">
          <cell r="A10">
            <v>8</v>
          </cell>
          <cell r="B10">
            <v>13</v>
          </cell>
          <cell r="C10" t="str">
            <v>Katsumi Inoue</v>
          </cell>
          <cell r="D10" t="str">
            <v>Professor</v>
          </cell>
          <cell r="E10" t="str">
            <v>1.Principles of Informatics Research Division</v>
          </cell>
          <cell r="F10">
            <v>13</v>
          </cell>
          <cell r="G10">
            <v>1</v>
          </cell>
          <cell r="H10" t="str">
            <v>Abduction / Inductive Logic Programming</v>
          </cell>
          <cell r="I10" t="str">
            <v>Discovery by (Meta-Level) Abduction</v>
          </cell>
          <cell r="J10" t="str">
            <v>http://research.nii.ac.jp/il/</v>
          </cell>
          <cell r="K10" t="str">
            <v>Master's or PhD students</v>
          </cell>
          <cell r="L10" t="str">
            <v>3-6 months</v>
          </cell>
          <cell r="M10">
            <v>4</v>
          </cell>
          <cell r="N10" t="str">
            <v>Basic knowledge of Artificial Intelligence or Machine Learning is required.  Additionally, some background in Biology, Chemistry, Physics or Social Science is useful.  Contact Prof. Inoue in advance. </v>
          </cell>
        </row>
        <row r="11">
          <cell r="A11">
            <v>9</v>
          </cell>
          <cell r="B11">
            <v>13</v>
          </cell>
          <cell r="C11" t="str">
            <v>Katsumi Inoue</v>
          </cell>
          <cell r="D11" t="str">
            <v>Professor</v>
          </cell>
          <cell r="E11" t="str">
            <v>1.Principles of Informatics Research Division</v>
          </cell>
          <cell r="F11">
            <v>13</v>
          </cell>
          <cell r="G11">
            <v>2</v>
          </cell>
          <cell r="H11" t="str">
            <v>Automated Reasoning / Logic Programming</v>
          </cell>
          <cell r="I11" t="str">
            <v>Answer Set Programming, Constraint Programming, and Satisfiability Testing</v>
          </cell>
          <cell r="J11" t="str">
            <v>http://research.nii.ac.jp/il/</v>
          </cell>
          <cell r="K11" t="str">
            <v>Master's or PhD students</v>
          </cell>
          <cell r="L11" t="str">
            <v>3-6 months</v>
          </cell>
          <cell r="M11">
            <v>4</v>
          </cell>
          <cell r="N11" t="str">
            <v>Basic knowledge of ASP/CP/SAT and Computer Programming is required.  Contact Prof. Inoue in advance. </v>
          </cell>
        </row>
        <row r="12">
          <cell r="A12">
            <v>10</v>
          </cell>
          <cell r="B12">
            <v>13</v>
          </cell>
          <cell r="C12" t="str">
            <v>Katsumi Inoue</v>
          </cell>
          <cell r="D12" t="str">
            <v>Professor</v>
          </cell>
          <cell r="E12" t="str">
            <v>1.Principles of Informatics Research Division</v>
          </cell>
          <cell r="F12">
            <v>13</v>
          </cell>
          <cell r="G12">
            <v>3</v>
          </cell>
          <cell r="H12" t="str">
            <v>Boolean Networks / System Dynamics</v>
          </cell>
          <cell r="I12" t="str">
            <v>Learning, Modeling and Reasoning of Dynamic Systems</v>
          </cell>
          <cell r="J12" t="str">
            <v>http://research.nii.ac.jp/il/</v>
          </cell>
          <cell r="K12" t="str">
            <v>Master's or PhD students</v>
          </cell>
          <cell r="L12" t="str">
            <v>3-6 months</v>
          </cell>
          <cell r="M12">
            <v>4</v>
          </cell>
          <cell r="N12" t="str">
            <v>Basic knowledge of Artificial Intelligence is required.  Additionally, some background in Biological Modeling, Cellular Automata, Control Theory, Discrete Event Systems, Machine Learning or Model Checking is useful.  Contact Prof. Inoue in advance. </v>
          </cell>
        </row>
        <row r="13">
          <cell r="A13">
            <v>11</v>
          </cell>
          <cell r="B13">
            <v>13</v>
          </cell>
          <cell r="C13" t="str">
            <v>Katsumi Inoue</v>
          </cell>
          <cell r="D13" t="str">
            <v>Professor</v>
          </cell>
          <cell r="E13" t="str">
            <v>1.Principles of Informatics Research Division</v>
          </cell>
          <cell r="F13">
            <v>13</v>
          </cell>
          <cell r="G13">
            <v>4</v>
          </cell>
          <cell r="H13" t="str">
            <v>Multi-Agent Systems</v>
          </cell>
          <cell r="I13" t="str">
            <v>Robust Solutions for (Distributed) Constraint Optimization Problems or Qualitative Spatio-Temporal Problems</v>
          </cell>
          <cell r="J13" t="str">
            <v>http://research.nii.ac.jp/il/</v>
          </cell>
          <cell r="K13" t="str">
            <v>Master's or PhD students</v>
          </cell>
          <cell r="L13" t="str">
            <v>3-6 months</v>
          </cell>
          <cell r="M13">
            <v>4</v>
          </cell>
          <cell r="N13" t="str">
            <v>Basic knowledge of Artificial Intelligence and Computer Programming is required.  Additionally, some background in Game Theory, Multi-Agent Simulation or Multi-Objective Optimization is useful.  Contact Prof. Inoue in advance.</v>
          </cell>
        </row>
        <row r="14">
          <cell r="A14">
            <v>12</v>
          </cell>
          <cell r="B14">
            <v>13</v>
          </cell>
          <cell r="C14" t="str">
            <v>Katsumi Inoue</v>
          </cell>
          <cell r="D14" t="str">
            <v>Professor</v>
          </cell>
          <cell r="E14" t="str">
            <v>1.Principles of Informatics Research Division</v>
          </cell>
          <cell r="F14">
            <v>13</v>
          </cell>
          <cell r="G14">
            <v>5</v>
          </cell>
          <cell r="H14" t="str">
            <v>Non-monotonic Reasoning</v>
          </cell>
          <cell r="I14" t="str">
            <v>Reasoning with Information Dynamics in Non-Monotonic Logics</v>
          </cell>
          <cell r="J14" t="str">
            <v>http://research.nii.ac.jp/il/</v>
          </cell>
          <cell r="K14" t="str">
            <v>PhD students</v>
          </cell>
          <cell r="L14" t="str">
            <v>3-6 months</v>
          </cell>
          <cell r="M14">
            <v>4</v>
          </cell>
          <cell r="N14" t="str">
            <v>Basic knowledge in Artificial Intelligence and Knowledge Representation and Reasoning is required. Additionally, some background in Non-Monotonic Reasoning is useful. Contact Prof. Inoue in advance. </v>
          </cell>
        </row>
        <row r="15">
          <cell r="A15">
            <v>13</v>
          </cell>
          <cell r="B15">
            <v>11</v>
          </cell>
          <cell r="C15" t="str">
            <v>Ryutaro Ichise</v>
          </cell>
          <cell r="D15" t="str">
            <v>Associate Professor</v>
          </cell>
          <cell r="E15" t="str">
            <v>1.Principles of Informatics Research Division</v>
          </cell>
          <cell r="F15">
            <v>14</v>
          </cell>
          <cell r="G15">
            <v>1</v>
          </cell>
          <cell r="H15" t="str">
            <v>Airtificial Intelligence</v>
          </cell>
          <cell r="I15" t="str">
            <v>Machine Learning for Driving Data
</v>
          </cell>
          <cell r="J15" t="str">
            <v>http://ri-www.nii.ac.jp/</v>
          </cell>
          <cell r="K15" t="str">
            <v>Master's or PhD students</v>
          </cell>
          <cell r="L15" t="str">
            <v>3 to 6 months</v>
          </cell>
          <cell r="M15">
            <v>3</v>
          </cell>
        </row>
        <row r="16">
          <cell r="A16">
            <v>14</v>
          </cell>
          <cell r="B16">
            <v>11</v>
          </cell>
          <cell r="C16" t="str">
            <v>Ryutaro Ichise</v>
          </cell>
          <cell r="D16" t="str">
            <v>Associate Professor</v>
          </cell>
          <cell r="E16" t="str">
            <v>1.Principles of Informatics Research Division</v>
          </cell>
          <cell r="F16">
            <v>14</v>
          </cell>
          <cell r="G16">
            <v>2</v>
          </cell>
          <cell r="H16" t="str">
            <v>Airtificial Intelligence</v>
          </cell>
          <cell r="I16" t="str">
            <v>Relational Learning for Knowledge Graph / Linked Data</v>
          </cell>
          <cell r="J16" t="str">
            <v>http://ri-www.nii.ac.jp/</v>
          </cell>
          <cell r="K16" t="str">
            <v>Master's or PhD students</v>
          </cell>
          <cell r="L16" t="str">
            <v>3 to 6 months</v>
          </cell>
          <cell r="M16">
            <v>3</v>
          </cell>
        </row>
        <row r="17">
          <cell r="A17">
            <v>15</v>
          </cell>
          <cell r="B17">
            <v>11</v>
          </cell>
          <cell r="C17" t="str">
            <v>Ryutaro Ichise</v>
          </cell>
          <cell r="D17" t="str">
            <v>Associate Professor</v>
          </cell>
          <cell r="E17" t="str">
            <v>1.Principles of Informatics Research Division</v>
          </cell>
          <cell r="F17">
            <v>14</v>
          </cell>
          <cell r="G17">
            <v>3</v>
          </cell>
          <cell r="H17" t="str">
            <v>Airtificial Intelligence</v>
          </cell>
          <cell r="I17" t="str">
            <v>Data Mining for Large Scale Web Data</v>
          </cell>
          <cell r="J17" t="str">
            <v>http://ri-www.nii.ac.jp/</v>
          </cell>
          <cell r="K17" t="str">
            <v>Master's or PhD students</v>
          </cell>
          <cell r="L17" t="str">
            <v>3 to 6 months</v>
          </cell>
          <cell r="M17">
            <v>3</v>
          </cell>
        </row>
        <row r="18">
          <cell r="A18">
            <v>16</v>
          </cell>
          <cell r="B18">
            <v>52</v>
          </cell>
          <cell r="C18" t="str">
            <v>Hideaki Takeda</v>
          </cell>
          <cell r="D18" t="str">
            <v>Professor</v>
          </cell>
          <cell r="E18" t="str">
            <v>1.Principles of Informatics Research Division</v>
          </cell>
          <cell r="F18">
            <v>15</v>
          </cell>
          <cell r="G18">
            <v>1</v>
          </cell>
          <cell r="H18" t="str">
            <v>Artificial Intelligence / Web Informatics</v>
          </cell>
          <cell r="I18" t="str">
            <v>Semantic Web / Linked Data / Linked Open Data
http://lod.ac 
http://www-kasm.nii.ac.jp/</v>
          </cell>
          <cell r="J18" t="str">
            <v>http://www-kasm.nii.ac.jp/~takeda/index.html</v>
          </cell>
          <cell r="K18" t="str">
            <v>Master's or PhD students</v>
          </cell>
          <cell r="L18" t="str">
            <v>3-6months</v>
          </cell>
          <cell r="M18">
            <v>3</v>
          </cell>
        </row>
        <row r="19">
          <cell r="A19">
            <v>17</v>
          </cell>
          <cell r="B19">
            <v>52</v>
          </cell>
          <cell r="C19" t="str">
            <v>Hideaki Takeda</v>
          </cell>
          <cell r="D19" t="str">
            <v>Professor</v>
          </cell>
          <cell r="E19" t="str">
            <v>1.Principles of Informatics Research Division</v>
          </cell>
          <cell r="F19">
            <v>15</v>
          </cell>
          <cell r="G19">
            <v>2</v>
          </cell>
          <cell r="H19" t="str">
            <v>Artificial Intelligence / Web Informatics</v>
          </cell>
          <cell r="I19" t="str">
            <v>Social Web / Social Media Analysis / Social Network Analysis
http://www-kasm.nii.ac.jp/</v>
          </cell>
          <cell r="J19" t="str">
            <v>http://www-kasm.nii.ac.jp/~takeda/index.html</v>
          </cell>
          <cell r="K19" t="str">
            <v>Master's or PhD students</v>
          </cell>
          <cell r="L19" t="str">
            <v>3-6months</v>
          </cell>
          <cell r="M19">
            <v>3</v>
          </cell>
        </row>
        <row r="20">
          <cell r="A20">
            <v>18</v>
          </cell>
          <cell r="B20">
            <v>52</v>
          </cell>
          <cell r="C20" t="str">
            <v>Hideaki Takeda</v>
          </cell>
          <cell r="D20" t="str">
            <v>Professor</v>
          </cell>
          <cell r="E20" t="str">
            <v>1.Principles of Informatics Research Division</v>
          </cell>
          <cell r="F20">
            <v>15</v>
          </cell>
          <cell r="G20">
            <v>3</v>
          </cell>
          <cell r="H20" t="str">
            <v>Artificial Intelligence / Web Informatics</v>
          </cell>
          <cell r="I20" t="str">
            <v>Semantic Web for Academic Publication, Library and Museum
http://www-kasm.nii.ac.jp/
http://lod.ac
</v>
          </cell>
          <cell r="J20" t="str">
            <v>http://www-kasm.nii.ac.jp/~takeda/index.html</v>
          </cell>
          <cell r="K20" t="str">
            <v>Master's or PhD students</v>
          </cell>
          <cell r="L20" t="str">
            <v>3-6months</v>
          </cell>
          <cell r="M20">
            <v>3</v>
          </cell>
        </row>
        <row r="21">
          <cell r="A21">
            <v>19</v>
          </cell>
          <cell r="B21">
            <v>60</v>
          </cell>
          <cell r="C21" t="str">
            <v>Kae Nemoto</v>
          </cell>
          <cell r="D21" t="str">
            <v>Professor</v>
          </cell>
          <cell r="E21" t="str">
            <v>1.Principles of Informatics Research Division</v>
          </cell>
          <cell r="F21">
            <v>16</v>
          </cell>
          <cell r="G21">
            <v>1</v>
          </cell>
          <cell r="H21" t="str">
            <v>Quantum computation
and communication
</v>
          </cell>
          <cell r="I21" t="str">
            <v>Computer archtecture for quantum information processing</v>
          </cell>
          <cell r="J21" t="str">
            <v>http://www.qis.ex.nii.ac.jp/</v>
          </cell>
          <cell r="K21" t="str">
            <v>Master's or PhD students</v>
          </cell>
          <cell r="L21" t="str">
            <v>2-6months</v>
          </cell>
          <cell r="M21">
            <v>3</v>
          </cell>
        </row>
        <row r="22">
          <cell r="A22">
            <v>20</v>
          </cell>
          <cell r="B22">
            <v>60</v>
          </cell>
          <cell r="C22" t="str">
            <v>Kae Nemoto</v>
          </cell>
          <cell r="D22" t="str">
            <v>Professor</v>
          </cell>
          <cell r="E22" t="str">
            <v>1.Principles of Informatics Research Division</v>
          </cell>
          <cell r="F22">
            <v>16</v>
          </cell>
          <cell r="G22">
            <v>2</v>
          </cell>
          <cell r="H22" t="str">
            <v>Quantum computation
and communication
</v>
          </cell>
          <cell r="I22" t="str">
            <v>Quantum devices</v>
          </cell>
          <cell r="J22" t="str">
            <v>http://www.qis.ex.nii.ac.jp/</v>
          </cell>
          <cell r="K22" t="str">
            <v>Master's or PhD students</v>
          </cell>
          <cell r="L22" t="str">
            <v>2-6months</v>
          </cell>
          <cell r="M22">
            <v>3</v>
          </cell>
        </row>
        <row r="23">
          <cell r="A23">
            <v>21</v>
          </cell>
          <cell r="B23">
            <v>60</v>
          </cell>
          <cell r="C23" t="str">
            <v>Kae Nemoto</v>
          </cell>
          <cell r="D23" t="str">
            <v>Professor</v>
          </cell>
          <cell r="E23" t="str">
            <v>1.Principles of Informatics Research Division</v>
          </cell>
          <cell r="F23">
            <v>16</v>
          </cell>
          <cell r="G23">
            <v>3</v>
          </cell>
          <cell r="H23" t="str">
            <v>Crowd sourcing and quantum computation</v>
          </cell>
          <cell r="I23" t="str">
            <v>Quantum network：protocols and implementation</v>
          </cell>
          <cell r="J23" t="str">
            <v>http://www.qis.ex.nii.ac.jp/</v>
          </cell>
          <cell r="K23" t="str">
            <v>PhD students</v>
          </cell>
          <cell r="L23" t="str">
            <v>2-6months</v>
          </cell>
          <cell r="M23">
            <v>3</v>
          </cell>
        </row>
        <row r="24">
          <cell r="A24">
            <v>22</v>
          </cell>
          <cell r="B24">
            <v>55</v>
          </cell>
          <cell r="C24" t="str">
            <v>Kenji Tei</v>
          </cell>
          <cell r="D24" t="str">
            <v>Assistant Professor</v>
          </cell>
          <cell r="E24" t="str">
            <v>2.Information Systems Architecture Science Research Division</v>
          </cell>
          <cell r="F24">
            <v>21</v>
          </cell>
          <cell r="G24">
            <v>1</v>
          </cell>
          <cell r="H24" t="str">
            <v>Self-adaptive Software</v>
          </cell>
          <cell r="I24" t="str">
            <v>Model-driven development for self-adaptive software</v>
          </cell>
          <cell r="J24" t="str">
            <v>http://www.honiden.nii.ac.jp/en/research/mdd-for-sas</v>
          </cell>
          <cell r="K24" t="str">
            <v>Master's or PhD students</v>
          </cell>
          <cell r="L24" t="str">
            <v>2 to 6 months</v>
          </cell>
          <cell r="M24">
            <v>3</v>
          </cell>
        </row>
        <row r="25">
          <cell r="A25">
            <v>23</v>
          </cell>
          <cell r="B25">
            <v>33</v>
          </cell>
          <cell r="C25" t="str">
            <v>Zhenjiang Hu</v>
          </cell>
          <cell r="D25" t="str">
            <v>Professor</v>
          </cell>
          <cell r="E25" t="str">
            <v>2.Information Systems Architecture Science Research Division</v>
          </cell>
          <cell r="F25">
            <v>22</v>
          </cell>
          <cell r="G25">
            <v>1</v>
          </cell>
          <cell r="H25" t="str">
            <v>Software Engineering</v>
          </cell>
          <cell r="I25" t="str">
            <v>Bidirectional Transformation and Its Application </v>
          </cell>
          <cell r="J25" t="str">
            <v>http://research.nii.ac.jp/~hu</v>
          </cell>
          <cell r="K25" t="str">
            <v>Master's or PhD students</v>
          </cell>
          <cell r="L25" t="str">
            <v>2-6 months</v>
          </cell>
          <cell r="M25">
            <v>4</v>
          </cell>
          <cell r="N25" t="str">
            <v>Intereted in developing practical software systems</v>
          </cell>
        </row>
        <row r="26">
          <cell r="A26">
            <v>24</v>
          </cell>
          <cell r="B26">
            <v>33</v>
          </cell>
          <cell r="C26" t="str">
            <v>Zhenjiang Hu</v>
          </cell>
          <cell r="D26" t="str">
            <v>Professor</v>
          </cell>
          <cell r="E26" t="str">
            <v>2.Information Systems Architecture Science Research Division</v>
          </cell>
          <cell r="F26">
            <v>22</v>
          </cell>
          <cell r="G26">
            <v>2</v>
          </cell>
          <cell r="H26" t="str">
            <v> Programming Languages</v>
          </cell>
          <cell r="I26" t="str">
            <v>Design and Implementation of Bidirectional Functional Languages </v>
          </cell>
          <cell r="J26" t="str">
            <v>http://research.nii.ac.jp/~hu</v>
          </cell>
          <cell r="K26" t="str">
            <v>Master's or PhD students</v>
          </cell>
          <cell r="L26" t="str">
            <v>2-6 months</v>
          </cell>
          <cell r="M26">
            <v>4</v>
          </cell>
          <cell r="N26" t="str">
            <v>Familiar with functional languages such as Haskell or Ocaml</v>
          </cell>
        </row>
        <row r="27">
          <cell r="A27">
            <v>25</v>
          </cell>
          <cell r="B27">
            <v>33</v>
          </cell>
          <cell r="C27" t="str">
            <v>Zhenjiang Hu</v>
          </cell>
          <cell r="D27" t="str">
            <v>Professor</v>
          </cell>
          <cell r="E27" t="str">
            <v>2.Information Systems Architecture Science Research Division</v>
          </cell>
          <cell r="F27">
            <v>22</v>
          </cell>
          <cell r="G27">
            <v>3</v>
          </cell>
          <cell r="H27" t="str">
            <v>Parallel Programming</v>
          </cell>
          <cell r="I27" t="str">
            <v>Parallel Computing and Bridging Models </v>
          </cell>
          <cell r="J27" t="str">
            <v>http://research.nii.ac.jp/~hu</v>
          </cell>
          <cell r="K27" t="str">
            <v>Master's or PhD students</v>
          </cell>
          <cell r="L27" t="str">
            <v>2-6 months</v>
          </cell>
          <cell r="M27">
            <v>4</v>
          </cell>
          <cell r="N27" t="str">
            <v>Has experiences of writing parallel programs</v>
          </cell>
        </row>
        <row r="28">
          <cell r="A28">
            <v>26</v>
          </cell>
          <cell r="B28">
            <v>34</v>
          </cell>
          <cell r="C28" t="str">
            <v>Michihiro Koibuchi</v>
          </cell>
          <cell r="D28" t="str">
            <v>Associate Professor</v>
          </cell>
          <cell r="E28" t="str">
            <v>2.Information Systems Architecture Science Research Division</v>
          </cell>
          <cell r="F28">
            <v>23</v>
          </cell>
          <cell r="G28">
            <v>1</v>
          </cell>
          <cell r="H28" t="str">
            <v>Interconnection Networks</v>
          </cell>
          <cell r="I28" t="str">
            <v>On- and Off-chip Network Design</v>
          </cell>
          <cell r="J28" t="str">
            <v>http://research.nii.ac.jp/~koibuchi/english/index.html</v>
          </cell>
          <cell r="K28" t="str">
            <v>Master's or PhD students</v>
          </cell>
          <cell r="L28" t="str">
            <v>2-6months</v>
          </cell>
          <cell r="M28">
            <v>1</v>
          </cell>
        </row>
        <row r="29">
          <cell r="A29">
            <v>27</v>
          </cell>
          <cell r="B29">
            <v>57</v>
          </cell>
          <cell r="C29" t="str">
            <v>Shin Nakajima</v>
          </cell>
          <cell r="D29" t="str">
            <v>Professor</v>
          </cell>
          <cell r="E29" t="str">
            <v>2.Information Systems Architecture Science Research Division</v>
          </cell>
          <cell r="F29">
            <v>24</v>
          </cell>
          <cell r="G29">
            <v>1</v>
          </cell>
          <cell r="H29" t="str">
            <v>Software Engineering for CPS</v>
          </cell>
          <cell r="I29" t="str">
            <v>Refinement-based System Modeling with Event-B</v>
          </cell>
          <cell r="J29" t="str">
            <v>http://researchmap.jp/nkjm/</v>
          </cell>
          <cell r="K29" t="str">
            <v>Master's or PhD students</v>
          </cell>
          <cell r="L29" t="str">
            <v>2-6 months</v>
          </cell>
          <cell r="M29">
            <v>2</v>
          </cell>
          <cell r="N29" t="str">
            <v>Contact the supervisor for the detailed information before applying the internship program.</v>
          </cell>
        </row>
        <row r="30">
          <cell r="A30">
            <v>28</v>
          </cell>
          <cell r="B30">
            <v>57</v>
          </cell>
          <cell r="C30" t="str">
            <v>Shin Nakajima</v>
          </cell>
          <cell r="D30" t="str">
            <v>Professor</v>
          </cell>
          <cell r="E30" t="str">
            <v>2.Information Systems Architecture Science Research Division</v>
          </cell>
          <cell r="F30">
            <v>24</v>
          </cell>
          <cell r="G30">
            <v>2</v>
          </cell>
          <cell r="H30" t="str">
            <v>Software Engineering for CPS</v>
          </cell>
          <cell r="I30" t="str">
            <v>Formal Analysis of Hybrid Systems</v>
          </cell>
          <cell r="J30" t="str">
            <v>http://researchmap.jp/nkjm/</v>
          </cell>
          <cell r="K30" t="str">
            <v>Master's or PhD students</v>
          </cell>
          <cell r="L30" t="str">
            <v>2-6 months</v>
          </cell>
          <cell r="M30">
            <v>2</v>
          </cell>
          <cell r="N30" t="str">
            <v>Contact the supervisor for the detailed information before applying the internship program.</v>
          </cell>
        </row>
        <row r="31">
          <cell r="A31">
            <v>29</v>
          </cell>
          <cell r="B31">
            <v>57</v>
          </cell>
          <cell r="C31" t="str">
            <v>Shin Nakajima</v>
          </cell>
          <cell r="D31" t="str">
            <v>Professor</v>
          </cell>
          <cell r="E31" t="str">
            <v>2.Information Systems Architecture Science Research Division</v>
          </cell>
          <cell r="F31">
            <v>24</v>
          </cell>
          <cell r="G31">
            <v>3</v>
          </cell>
          <cell r="H31" t="str">
            <v>Software Engineering for CPS</v>
          </cell>
          <cell r="I31" t="str">
            <v>Engineering Self-Adaptive Systems</v>
          </cell>
          <cell r="J31" t="str">
            <v>http://researchmap.jp/nkjm/</v>
          </cell>
          <cell r="K31" t="str">
            <v>Master's or PhD students</v>
          </cell>
          <cell r="L31" t="str">
            <v>2-6 months</v>
          </cell>
          <cell r="M31">
            <v>2</v>
          </cell>
          <cell r="N31" t="str">
            <v>Contact the supervisor for the detailed information before applying the internship program.</v>
          </cell>
        </row>
        <row r="32">
          <cell r="A32">
            <v>30</v>
          </cell>
          <cell r="B32">
            <v>73</v>
          </cell>
          <cell r="C32" t="str">
            <v>Shinichi Honiden</v>
          </cell>
          <cell r="D32" t="str">
            <v>Professor</v>
          </cell>
          <cell r="E32" t="str">
            <v>2.Information Systems Architecture Science Research Division</v>
          </cell>
          <cell r="F32">
            <v>25</v>
          </cell>
          <cell r="G32">
            <v>1</v>
          </cell>
          <cell r="H32" t="str">
            <v>Software Testing</v>
          </cell>
          <cell r="I32" t="str">
            <v>Analysis and Testing of Ajax Web Applications</v>
          </cell>
          <cell r="J32" t="str">
            <v>http://www.honiden.nii.ac.jp/en/research/ajax-testing</v>
          </cell>
          <cell r="K32" t="str">
            <v>Master's or PhD students</v>
          </cell>
          <cell r="L32" t="str">
            <v>2 to 6 months</v>
          </cell>
          <cell r="M32">
            <v>3</v>
          </cell>
        </row>
        <row r="33">
          <cell r="A33">
            <v>31</v>
          </cell>
          <cell r="B33">
            <v>32</v>
          </cell>
          <cell r="C33" t="str">
            <v>Yusheng Ji</v>
          </cell>
          <cell r="D33" t="str">
            <v>Professor</v>
          </cell>
          <cell r="E33" t="str">
            <v>2.Information Systems Architecture Science Research Division</v>
          </cell>
          <cell r="F33">
            <v>26</v>
          </cell>
          <cell r="G33">
            <v>1</v>
          </cell>
          <cell r="H33" t="str">
            <v>wireless networks</v>
          </cell>
          <cell r="I33" t="str">
            <v>resource management in wireless networks 
</v>
          </cell>
          <cell r="J33" t="str">
            <v>http://klab.nii.ac.jp/</v>
          </cell>
          <cell r="K33" t="str">
            <v>Master's or PhD students</v>
          </cell>
          <cell r="L33" t="str">
            <v>3 or 6 months</v>
          </cell>
          <cell r="M33">
            <v>4</v>
          </cell>
          <cell r="N33" t="str">
            <v>Basic understanding on infrastructure-based and/or ad hoc wireless communication systems is expected</v>
          </cell>
        </row>
        <row r="34">
          <cell r="A34">
            <v>32</v>
          </cell>
          <cell r="B34">
            <v>32</v>
          </cell>
          <cell r="C34" t="str">
            <v>Yusheng Ji</v>
          </cell>
          <cell r="D34" t="str">
            <v>Professor</v>
          </cell>
          <cell r="E34" t="str">
            <v>2.Information Systems Architecture Science Research Division</v>
          </cell>
          <cell r="F34">
            <v>26</v>
          </cell>
          <cell r="G34">
            <v>2</v>
          </cell>
          <cell r="H34" t="str">
            <v>quality of service</v>
          </cell>
          <cell r="I34" t="str">
            <v>quality of service in wired and wireless networks 
</v>
          </cell>
          <cell r="J34" t="str">
            <v>http://klab.nii.ac.jp/</v>
          </cell>
          <cell r="K34" t="str">
            <v>Master's or PhD students</v>
          </cell>
          <cell r="L34" t="str">
            <v>3 or 6 months</v>
          </cell>
          <cell r="M34">
            <v>4</v>
          </cell>
          <cell r="N34" t="str">
            <v>Basic understanding on infrastructure-based and/or ad hoc wireless communication systems is expected</v>
          </cell>
        </row>
        <row r="35">
          <cell r="A35">
            <v>33</v>
          </cell>
          <cell r="B35">
            <v>32</v>
          </cell>
          <cell r="C35" t="str">
            <v>Yusheng Ji</v>
          </cell>
          <cell r="D35" t="str">
            <v>Professor</v>
          </cell>
          <cell r="E35" t="str">
            <v>2.Information Systems Architecture Science Research Division</v>
          </cell>
          <cell r="F35">
            <v>26</v>
          </cell>
          <cell r="G35">
            <v>3</v>
          </cell>
          <cell r="H35" t="str">
            <v>vehicular network</v>
          </cell>
          <cell r="I35" t="str">
            <v>protocols in vehicular ad hoc networks 
</v>
          </cell>
          <cell r="J35" t="str">
            <v>http://klab.nii.ac.jp/</v>
          </cell>
          <cell r="K35" t="str">
            <v>Master's or PhD students</v>
          </cell>
          <cell r="L35" t="str">
            <v>3 or 6 months</v>
          </cell>
          <cell r="M35">
            <v>4</v>
          </cell>
          <cell r="N35" t="str">
            <v>Basic understanding on infrastructure-based and/or ad hoc wireless communication systems is expected</v>
          </cell>
        </row>
        <row r="36">
          <cell r="A36">
            <v>34</v>
          </cell>
          <cell r="B36">
            <v>32</v>
          </cell>
          <cell r="C36" t="str">
            <v>Yusheng Ji</v>
          </cell>
          <cell r="D36" t="str">
            <v>Professor</v>
          </cell>
          <cell r="E36" t="str">
            <v>2.Information Systems Architecture Science Research Division</v>
          </cell>
          <cell r="F36">
            <v>26</v>
          </cell>
          <cell r="G36">
            <v>4</v>
          </cell>
          <cell r="H36" t="str">
            <v>network architecture</v>
          </cell>
          <cell r="I36" t="str">
            <v>software defined networking </v>
          </cell>
          <cell r="J36" t="str">
            <v>http://klab.nii.ac.jp/</v>
          </cell>
          <cell r="K36" t="str">
            <v>Master's or PhD students</v>
          </cell>
          <cell r="L36" t="str">
            <v>3 or 6 months</v>
          </cell>
          <cell r="M36">
            <v>4</v>
          </cell>
          <cell r="N36" t="str">
            <v>Understanding on internet architecture and protocols is required</v>
          </cell>
        </row>
        <row r="37">
          <cell r="A37">
            <v>35</v>
          </cell>
          <cell r="B37">
            <v>64</v>
          </cell>
          <cell r="C37" t="str">
            <v>Soichiro Hidaka</v>
          </cell>
          <cell r="D37" t="str">
            <v>Assistant Professor</v>
          </cell>
          <cell r="E37" t="str">
            <v>2.Information Systems Architecture Science Research Division</v>
          </cell>
          <cell r="F37">
            <v>27</v>
          </cell>
          <cell r="G37">
            <v>1</v>
          </cell>
          <cell r="H37" t="str">
            <v>Computer Science</v>
          </cell>
          <cell r="I37" t="str">
            <v>Bidirectional Graph Transformations and its Applications to Model Transformations</v>
          </cell>
          <cell r="J37" t="str">
            <v>http://research.nii.ac.jp/~hidaka/internship</v>
          </cell>
          <cell r="K37" t="str">
            <v>Master's or PhD students</v>
          </cell>
          <cell r="L37" t="str">
            <v>2 months</v>
          </cell>
          <cell r="M37">
            <v>1</v>
          </cell>
          <cell r="N37" t="str">
            <v>Due to circumstances of the supervisor, the starting date should be no later than the middle ten days of January 2015</v>
          </cell>
        </row>
        <row r="38">
          <cell r="A38">
            <v>36</v>
          </cell>
          <cell r="B38">
            <v>90</v>
          </cell>
          <cell r="C38" t="str">
            <v>Kazunori Sakamoto</v>
          </cell>
          <cell r="D38" t="str">
            <v>Assistant professor</v>
          </cell>
          <cell r="E38" t="str">
            <v>2.Information Systems Archtecrure Science Research Division</v>
          </cell>
          <cell r="F38">
            <v>28</v>
          </cell>
          <cell r="G38">
            <v>1</v>
          </cell>
          <cell r="H38" t="str">
            <v>Gamification,
Motvation</v>
          </cell>
          <cell r="I38" t="str">
            <v>Gamification Methods for Motivating People to Achieve Their Own Goals
for WillingRing (cf. Website)</v>
          </cell>
          <cell r="J38" t="str">
            <v>http://goo.gl/xMePpN</v>
          </cell>
          <cell r="K38" t="str">
            <v>Master's or PhD students</v>
          </cell>
          <cell r="L38" t="str">
            <v>2 to 6 months</v>
          </cell>
          <cell r="M38">
            <v>6</v>
          </cell>
          <cell r="N38" t="str">
            <v>We welcome students who love programming and creative activities. You can see my profile via LinkedIn (http://goo.gl/em22I4).</v>
          </cell>
        </row>
        <row r="39">
          <cell r="A39">
            <v>37</v>
          </cell>
          <cell r="B39">
            <v>90</v>
          </cell>
          <cell r="C39" t="str">
            <v>Kazunori Sakamoto</v>
          </cell>
          <cell r="D39" t="str">
            <v>Assistant professor</v>
          </cell>
          <cell r="E39" t="str">
            <v>2.Information Systems Archtecrure Science Research Division</v>
          </cell>
          <cell r="F39">
            <v>28</v>
          </cell>
          <cell r="G39">
            <v>2</v>
          </cell>
          <cell r="H39" t="str">
            <v>Psychology,
Motivation</v>
          </cell>
          <cell r="I39" t="str">
            <v>Psychological (Non-gamification) Methods for Motivating People to Achieve Their Own Goals for WillingRing (cf. Website)</v>
          </cell>
          <cell r="J39" t="str">
            <v>http://goo.gl/xMePpN</v>
          </cell>
          <cell r="K39" t="str">
            <v>Master's or PhD students</v>
          </cell>
          <cell r="L39" t="str">
            <v>2 to 6 months</v>
          </cell>
          <cell r="M39">
            <v>6</v>
          </cell>
          <cell r="N39" t="str">
            <v>We welcome students who love programming and creative activities. You can see my profile via LinkedIn (http://goo.gl/em22I4).</v>
          </cell>
        </row>
        <row r="40">
          <cell r="A40">
            <v>38</v>
          </cell>
          <cell r="B40">
            <v>90</v>
          </cell>
          <cell r="C40" t="str">
            <v>Kazunori Sakamoto</v>
          </cell>
          <cell r="D40" t="str">
            <v>Assistant professor</v>
          </cell>
          <cell r="E40" t="str">
            <v>2.Information Systems Archtecrure Science Research Division</v>
          </cell>
          <cell r="F40">
            <v>28</v>
          </cell>
          <cell r="G40">
            <v>3</v>
          </cell>
          <cell r="H40" t="str">
            <v>Web Mining,
Werable Devise</v>
          </cell>
          <cell r="I40" t="str">
            <v>Data Mining Methods for Collecting and Analyzing Information of Human Behavior for WillingRing (cf. Website)</v>
          </cell>
          <cell r="J40" t="str">
            <v>http://goo.gl/xMePpN</v>
          </cell>
          <cell r="K40" t="str">
            <v>Master's or PhD students</v>
          </cell>
          <cell r="L40" t="str">
            <v>2 to 6 months</v>
          </cell>
          <cell r="M40">
            <v>6</v>
          </cell>
          <cell r="N40" t="str">
            <v>We welcome students who love programming and creative activities. You can see my profile via LinkedIn (http://goo.gl/em22I4).</v>
          </cell>
        </row>
        <row r="41">
          <cell r="A41">
            <v>39</v>
          </cell>
          <cell r="B41">
            <v>67</v>
          </cell>
          <cell r="C41" t="str">
            <v>Kensuke Fukuda</v>
          </cell>
          <cell r="D41" t="str">
            <v>Associate professor</v>
          </cell>
          <cell r="E41" t="str">
            <v>2.Information Systems Architecture Science Research Division</v>
          </cell>
          <cell r="F41">
            <v>29</v>
          </cell>
          <cell r="G41">
            <v>1</v>
          </cell>
          <cell r="H41" t="str">
            <v>computer network</v>
          </cell>
          <cell r="I41" t="str">
            <v>Software defined network</v>
          </cell>
          <cell r="J41" t="str">
            <v>http://www.fukuda-lab.org</v>
          </cell>
          <cell r="K41" t="str">
            <v>Master's or PhD students</v>
          </cell>
          <cell r="L41" t="str">
            <v>5-6 months</v>
          </cell>
          <cell r="M41">
            <v>2</v>
          </cell>
          <cell r="N41" t="str">
            <v>Solid programming skills</v>
          </cell>
        </row>
        <row r="42">
          <cell r="A42">
            <v>40</v>
          </cell>
          <cell r="B42">
            <v>67</v>
          </cell>
          <cell r="C42" t="str">
            <v>Kensuke Fukuda</v>
          </cell>
          <cell r="D42" t="str">
            <v>Associate professor</v>
          </cell>
          <cell r="E42" t="str">
            <v>2.Information Systems Architecture Science Research Division</v>
          </cell>
          <cell r="F42">
            <v>29</v>
          </cell>
          <cell r="G42">
            <v>2</v>
          </cell>
          <cell r="H42" t="str">
            <v>computer network</v>
          </cell>
          <cell r="I42" t="str">
            <v>DNS traffic measurement</v>
          </cell>
          <cell r="J42" t="str">
            <v>http://www.fukuda-lab.org</v>
          </cell>
          <cell r="K42" t="str">
            <v>Master's or PhD students</v>
          </cell>
          <cell r="L42" t="str">
            <v>5-6 months</v>
          </cell>
          <cell r="M42">
            <v>2</v>
          </cell>
          <cell r="N42" t="str">
            <v>Solid programming skills</v>
          </cell>
        </row>
        <row r="43">
          <cell r="A43">
            <v>41</v>
          </cell>
          <cell r="B43">
            <v>45</v>
          </cell>
          <cell r="C43" t="str">
            <v>Shin'ichi Satoh</v>
          </cell>
          <cell r="D43" t="str">
            <v>Professor</v>
          </cell>
          <cell r="E43" t="str">
            <v>3.Digital Content and Media Sciences Research Division</v>
          </cell>
          <cell r="F43">
            <v>31</v>
          </cell>
          <cell r="G43">
            <v>1</v>
          </cell>
          <cell r="H43" t="str">
            <v>content-based image and video analysis</v>
          </cell>
          <cell r="I43" t="str">
            <v>video and image semantic analysis and classification (esp. TRECVID SIN task.  see: http://www-nlpir.nist.gov/projects/trecvid/)</v>
          </cell>
          <cell r="J43" t="str">
            <v>http://research.nii.ac.jp/~satoh</v>
          </cell>
          <cell r="K43" t="str">
            <v>Master or Ph.D (Ph.D preferable)</v>
          </cell>
          <cell r="L43" t="str">
            <v>more than 90 days</v>
          </cell>
          <cell r="M43">
            <v>5</v>
          </cell>
        </row>
        <row r="44">
          <cell r="A44">
            <v>42</v>
          </cell>
          <cell r="B44">
            <v>45</v>
          </cell>
          <cell r="C44" t="str">
            <v>Shin'ichi Satoh</v>
          </cell>
          <cell r="D44" t="str">
            <v>Professor</v>
          </cell>
          <cell r="E44" t="str">
            <v>3.Digital Content and Media Sciences Research Division</v>
          </cell>
          <cell r="F44">
            <v>31</v>
          </cell>
          <cell r="G44">
            <v>2</v>
          </cell>
          <cell r="H44" t="str">
            <v>content-based image and video analysis</v>
          </cell>
          <cell r="I44" t="str">
            <v>identification of specific object in video and image (esp. TRECVID instance search.  see: http://www-nlpir.nist.gov/projects/trecvid/)</v>
          </cell>
          <cell r="J44" t="str">
            <v>http://research.nii.ac.jp/~satoh</v>
          </cell>
          <cell r="K44" t="str">
            <v>Master or Ph.D (Ph.D preferable)</v>
          </cell>
          <cell r="L44" t="str">
            <v>more than 90 days</v>
          </cell>
          <cell r="M44">
            <v>5</v>
          </cell>
        </row>
        <row r="45">
          <cell r="A45">
            <v>43</v>
          </cell>
          <cell r="B45">
            <v>45</v>
          </cell>
          <cell r="C45" t="str">
            <v>Shin'ichi Satoh</v>
          </cell>
          <cell r="D45" t="str">
            <v>Professor</v>
          </cell>
          <cell r="E45" t="str">
            <v>3.Digital Content and Media Sciences Research Division</v>
          </cell>
          <cell r="F45">
            <v>31</v>
          </cell>
          <cell r="G45">
            <v>3</v>
          </cell>
          <cell r="H45" t="str">
            <v>content-based image and video analysis</v>
          </cell>
          <cell r="I45" t="str">
            <v>Event detection and action recognition (esp. TRECVID multimedia event detection task.  see: http://www-nlpir.nist.gov/projects/trecvid/)</v>
          </cell>
          <cell r="J45" t="str">
            <v>http://research.nii.ac.jp/~satoh</v>
          </cell>
          <cell r="K45" t="str">
            <v>Master or Ph.D (Ph.D preferable)</v>
          </cell>
          <cell r="L45" t="str">
            <v>more than 90 days</v>
          </cell>
          <cell r="M45">
            <v>5</v>
          </cell>
        </row>
        <row r="46">
          <cell r="A46">
            <v>44</v>
          </cell>
          <cell r="B46">
            <v>45</v>
          </cell>
          <cell r="C46" t="str">
            <v>Shin'ichi Satoh</v>
          </cell>
          <cell r="D46" t="str">
            <v>Professor</v>
          </cell>
          <cell r="E46" t="str">
            <v>3.Digital Content and Media Sciences Research Division</v>
          </cell>
          <cell r="F46">
            <v>31</v>
          </cell>
          <cell r="G46">
            <v>4</v>
          </cell>
          <cell r="H46" t="str">
            <v>content-based image and video analysis</v>
          </cell>
          <cell r="I46" t="str">
            <v>3D video analysis (esp. obtained by Kinect) for human action recognition</v>
          </cell>
          <cell r="J46" t="str">
            <v>http://research.nii.ac.jp/~satoh</v>
          </cell>
          <cell r="K46" t="str">
            <v>Master or Ph.D (Ph.D preferable)</v>
          </cell>
          <cell r="L46" t="str">
            <v>more than 90 days</v>
          </cell>
          <cell r="M46">
            <v>5</v>
          </cell>
        </row>
        <row r="47">
          <cell r="A47">
            <v>45</v>
          </cell>
          <cell r="B47">
            <v>1</v>
          </cell>
          <cell r="C47" t="str">
            <v>Akiko Aizawa</v>
          </cell>
          <cell r="D47" t="str">
            <v>Professor</v>
          </cell>
          <cell r="E47" t="str">
            <v>3.Digital Content and Media Sciences Research Division</v>
          </cell>
          <cell r="F47">
            <v>32</v>
          </cell>
          <cell r="G47">
            <v>1</v>
          </cell>
          <cell r="H47" t="str">
            <v>Text Media</v>
          </cell>
          <cell r="I47" t="str">
            <v>Math information retrieval</v>
          </cell>
          <cell r="J47" t="str">
            <v>http://ntcir-math.nii.ac.jp
http://www-al.nii.ac.jp</v>
          </cell>
          <cell r="K47" t="str">
            <v>Master's or PhD students</v>
          </cell>
          <cell r="L47" t="str">
            <v>3-month or longer preferable</v>
          </cell>
          <cell r="M47">
            <v>3</v>
          </cell>
        </row>
        <row r="48">
          <cell r="A48">
            <v>46</v>
          </cell>
          <cell r="B48">
            <v>1</v>
          </cell>
          <cell r="C48" t="str">
            <v>Akiko Aizawa</v>
          </cell>
          <cell r="D48" t="str">
            <v>Professor</v>
          </cell>
          <cell r="E48" t="str">
            <v>3.Digital Content and Media Sciences Research Division</v>
          </cell>
          <cell r="F48">
            <v>32</v>
          </cell>
          <cell r="G48">
            <v>2</v>
          </cell>
          <cell r="H48" t="str">
            <v>Text Media</v>
          </cell>
          <cell r="I48" t="str">
            <v>Analysis of human reading/writing behavior</v>
          </cell>
          <cell r="J48" t="str">
            <v>http://www-al.nii.ac.jp</v>
          </cell>
          <cell r="K48" t="str">
            <v>Master's or PhD students</v>
          </cell>
          <cell r="L48" t="str">
            <v>3-month or longer preferable</v>
          </cell>
          <cell r="M48">
            <v>3</v>
          </cell>
        </row>
        <row r="49">
          <cell r="A49">
            <v>47</v>
          </cell>
          <cell r="B49">
            <v>1</v>
          </cell>
          <cell r="C49" t="str">
            <v>Akiko Aizawa</v>
          </cell>
          <cell r="D49" t="str">
            <v>Professor</v>
          </cell>
          <cell r="E49" t="str">
            <v>3.Digital Content and Media Sciences Research Division</v>
          </cell>
          <cell r="F49">
            <v>32</v>
          </cell>
          <cell r="G49">
            <v>3</v>
          </cell>
          <cell r="H49" t="str">
            <v>Text Media</v>
          </cell>
          <cell r="I49" t="str">
            <v>Scientific paper mining and recommendation</v>
          </cell>
          <cell r="J49" t="str">
            <v>http://www-al.nii.ac.jp
http://kmcs.nii.ac.jp/</v>
          </cell>
          <cell r="K49" t="str">
            <v>Master's or PhD students</v>
          </cell>
          <cell r="L49" t="str">
            <v>3-month or longer preferable</v>
          </cell>
          <cell r="M49">
            <v>3</v>
          </cell>
        </row>
        <row r="50">
          <cell r="A50">
            <v>48</v>
          </cell>
          <cell r="B50">
            <v>47</v>
          </cell>
          <cell r="C50" t="str">
            <v>Akihiro Sugimoto</v>
          </cell>
          <cell r="D50" t="str">
            <v>Professor</v>
          </cell>
          <cell r="E50" t="str">
            <v>3.Digital Content and Media Sciences Research Division</v>
          </cell>
          <cell r="F50">
            <v>33</v>
          </cell>
          <cell r="G50">
            <v>1</v>
          </cell>
          <cell r="H50" t="str">
            <v>computer vision</v>
          </cell>
          <cell r="I50" t="str">
            <v>One of the following topics.
(1) 3D Scene reconstruction using RGB-D cameras, 
(2) Recognizing human activities, 
(3) Image categorization and segmentation, and 
(4) Gaze sensing and gaze navigation.</v>
          </cell>
          <cell r="J50" t="str">
            <v>http://www.dgcv.nii.ac.jp</v>
          </cell>
          <cell r="K50" t="str">
            <v>Master's or PhD students</v>
          </cell>
          <cell r="L50" t="str">
            <v>Up to 6 months (at least 3 months; a longer period is better)</v>
          </cell>
          <cell r="M50">
            <v>5</v>
          </cell>
          <cell r="N50" t="str">
            <v>Rigorous background on mathematics is required.  Programming skills on image processing and computer vision are also required.  In the case of Master course students, highly motivated students who can stay for 6 months are preferable.  Students who are wi</v>
          </cell>
        </row>
        <row r="51">
          <cell r="A51">
            <v>49</v>
          </cell>
          <cell r="B51">
            <v>47</v>
          </cell>
          <cell r="C51" t="str">
            <v>Akihiro Sugimoto</v>
          </cell>
          <cell r="D51" t="str">
            <v>Professor</v>
          </cell>
          <cell r="E51" t="str">
            <v>3.Digital Content and Media Sciences Research Division</v>
          </cell>
          <cell r="F51">
            <v>33</v>
          </cell>
          <cell r="G51">
            <v>2</v>
          </cell>
          <cell r="H51" t="str">
            <v>discrete geometry</v>
          </cell>
          <cell r="I51" t="str">
            <v>(1) Discretization model of geometric shape, 
(2) Discrete shape fitting to noisy integer points. </v>
          </cell>
          <cell r="J51" t="str">
            <v>http://www.dgcv.nii.ac.jp</v>
          </cell>
          <cell r="K51" t="str">
            <v>Master's or PhD students</v>
          </cell>
          <cell r="L51" t="str">
            <v>Up to 6 months (at least 3 months)</v>
          </cell>
          <cell r="M51">
            <v>5</v>
          </cell>
          <cell r="N51" t="str">
            <v>Rigorous background on mathematics as well as computer vision is required.  In particular, sufficient knowledge of linear algebra, graph theory and number theory are important requirements.  Programming skills on image processing or computer vision are al</v>
          </cell>
        </row>
        <row r="52">
          <cell r="A52">
            <v>50</v>
          </cell>
          <cell r="B52">
            <v>91</v>
          </cell>
          <cell r="C52" t="str">
            <v>Yu Yi</v>
          </cell>
          <cell r="D52" t="str">
            <v>Assistant Professor</v>
          </cell>
          <cell r="E52" t="str">
            <v>3.Digital Content and Media Sciences Research Division</v>
          </cell>
          <cell r="F52">
            <v>34</v>
          </cell>
          <cell r="G52">
            <v>1</v>
          </cell>
          <cell r="H52" t="str">
            <v>Multimedia Data Mining and Services</v>
          </cell>
          <cell r="I52" t="str">
            <v>People activities analytics in the context of social online presences and real physical behaviors in multimedia landscape (e.g., visualizing geo-social activities, context-aware video soundtrack recommendation, enhancing online education especially for MO</v>
          </cell>
          <cell r="J52" t="str">
            <v>http://research.nii.ac.jp/~yiyu/</v>
          </cell>
          <cell r="K52" t="str">
            <v>Master's or PhD students</v>
          </cell>
          <cell r="L52" t="str">
            <v>3-6months</v>
          </cell>
          <cell r="M52">
            <v>4</v>
          </cell>
        </row>
        <row r="53">
          <cell r="A53">
            <v>51</v>
          </cell>
          <cell r="B53">
            <v>91</v>
          </cell>
          <cell r="C53" t="str">
            <v>Yu Yi</v>
          </cell>
          <cell r="D53" t="str">
            <v>Assistant Professor</v>
          </cell>
          <cell r="E53" t="str">
            <v>3.Digital Content and Media Sciences Research Division</v>
          </cell>
          <cell r="F53">
            <v>34</v>
          </cell>
          <cell r="G53">
            <v>2</v>
          </cell>
          <cell r="H53" t="str">
            <v>Music Information Retrieval and Its Applications</v>
          </cell>
          <cell r="I53" t="str">
            <v>Music discovery (e.g., content-based music retrieval and playlisting, personalized music recommendation), and music-based healthcare and wellbeing (e.g., applying various musical technologies in improving wellness and handling daily stress and anxiety)</v>
          </cell>
          <cell r="J53" t="str">
            <v>http://research.nii.ac.jp/~yiyu/</v>
          </cell>
          <cell r="K53" t="str">
            <v>Master's or PhD students</v>
          </cell>
          <cell r="L53" t="str">
            <v>3-6months</v>
          </cell>
          <cell r="M53">
            <v>4</v>
          </cell>
        </row>
        <row r="54">
          <cell r="A54">
            <v>52</v>
          </cell>
          <cell r="B54">
            <v>31</v>
          </cell>
          <cell r="C54" t="str">
            <v>Asanobu Kitamoto</v>
          </cell>
          <cell r="D54" t="str">
            <v>Associate Professor</v>
          </cell>
          <cell r="E54" t="str">
            <v>3.Digital Content and Media Sciences Research Division</v>
          </cell>
          <cell r="F54">
            <v>35</v>
          </cell>
          <cell r="G54">
            <v>1</v>
          </cell>
          <cell r="H54" t="str">
            <v>Bioimage Informatics</v>
          </cell>
          <cell r="I54" t="str">
            <v>Bioimage analysis and machine learning for mouse phenotyping and zebrafish neural activity analysis</v>
          </cell>
          <cell r="J54" t="str">
            <v>http://agora.ex.nii.ac.jp/~kitamoto/education/internship/</v>
          </cell>
          <cell r="K54" t="str">
            <v>Master's or PhD students</v>
          </cell>
          <cell r="L54" t="str">
            <v>3-6 months</v>
          </cell>
          <cell r="M54">
            <v>4</v>
          </cell>
          <cell r="N54" t="str">
            <v>Programming skill is required. An interdisciplinary topic needs working with domain experts.</v>
          </cell>
        </row>
        <row r="55">
          <cell r="A55">
            <v>53</v>
          </cell>
          <cell r="B55">
            <v>31</v>
          </cell>
          <cell r="C55" t="str">
            <v>Asanobu Kitamoto</v>
          </cell>
          <cell r="D55" t="str">
            <v>Associate Professor</v>
          </cell>
          <cell r="E55" t="str">
            <v>3.Digital Content and Media Sciences Research Division</v>
          </cell>
          <cell r="F55">
            <v>35</v>
          </cell>
          <cell r="G55">
            <v>2</v>
          </cell>
          <cell r="H55" t="str">
            <v>Crisis Informatics</v>
          </cell>
          <cell r="I55" t="str">
            <v>Big data analytics (esp. image processing, natural language processing, and temporal prediction) for natural disasters and crisis </v>
          </cell>
          <cell r="J55" t="str">
            <v>http://agora.ex.nii.ac.jp/~kitamoto/education/internship/</v>
          </cell>
          <cell r="K55" t="str">
            <v>Master's or PhD students</v>
          </cell>
          <cell r="L55" t="str">
            <v>3-6 months</v>
          </cell>
          <cell r="M55">
            <v>4</v>
          </cell>
          <cell r="N55" t="str">
            <v>Programming skill is required. An interdisciplinary topic needs working with domain experts.</v>
          </cell>
        </row>
        <row r="56">
          <cell r="A56">
            <v>54</v>
          </cell>
          <cell r="B56">
            <v>31</v>
          </cell>
          <cell r="C56" t="str">
            <v>Asanobu Kitamoto</v>
          </cell>
          <cell r="D56" t="str">
            <v>Associate Professor</v>
          </cell>
          <cell r="E56" t="str">
            <v>3.Digital Content and Media Sciences Research Division</v>
          </cell>
          <cell r="F56">
            <v>35</v>
          </cell>
          <cell r="G56">
            <v>3</v>
          </cell>
          <cell r="H56" t="str">
            <v>Earth Environmental Informatics</v>
          </cell>
          <cell r="I56" t="str">
            <v>Big data analytics (esp. image processing and simulation data analysis) for climate change and agriculture </v>
          </cell>
          <cell r="J56" t="str">
            <v>http://agora.ex.nii.ac.jp/~kitamoto/education/internship/</v>
          </cell>
          <cell r="K56" t="str">
            <v>Master's or PhD students</v>
          </cell>
          <cell r="L56" t="str">
            <v>3-6 months</v>
          </cell>
          <cell r="M56">
            <v>4</v>
          </cell>
          <cell r="N56" t="str">
            <v>Programming skill is required. An interdisciplinary topic needs working with domain experts.</v>
          </cell>
        </row>
        <row r="57">
          <cell r="A57">
            <v>55</v>
          </cell>
          <cell r="B57">
            <v>31</v>
          </cell>
          <cell r="C57" t="str">
            <v>Asanobu Kitamoto</v>
          </cell>
          <cell r="D57" t="str">
            <v>Associate Professor</v>
          </cell>
          <cell r="E57" t="str">
            <v>3.Digital Content and Media Sciences Research Division</v>
          </cell>
          <cell r="F57">
            <v>35</v>
          </cell>
          <cell r="G57">
            <v>4</v>
          </cell>
          <cell r="H57" t="str">
            <v>Digital Humanities</v>
          </cell>
          <cell r="I57" t="str">
            <v>Geographic information systems (GIS), semantic Web, face recognition, and 3D CG modeling for cultural heritage and museums </v>
          </cell>
          <cell r="J57" t="str">
            <v>http://agora.ex.nii.ac.jp/~kitamoto/education/internship/</v>
          </cell>
          <cell r="K57" t="str">
            <v>Master's or PhD students</v>
          </cell>
          <cell r="L57" t="str">
            <v>3-6 months</v>
          </cell>
          <cell r="M57">
            <v>4</v>
          </cell>
          <cell r="N57" t="str">
            <v>Programming skill is required. An interdisciplinary topic needs working with domain experts.</v>
          </cell>
        </row>
        <row r="58">
          <cell r="A58">
            <v>56</v>
          </cell>
          <cell r="B58">
            <v>20</v>
          </cell>
          <cell r="C58" t="str">
            <v>Isao Echizen</v>
          </cell>
          <cell r="D58" t="str">
            <v>Professor</v>
          </cell>
          <cell r="E58" t="str">
            <v>3.Digital Content and Media Sciences Research Division</v>
          </cell>
          <cell r="F58">
            <v>36</v>
          </cell>
          <cell r="G58">
            <v>1</v>
          </cell>
          <cell r="H58" t="str">
            <v>Security</v>
          </cell>
          <cell r="I58" t="str">
            <v>Fundamental techniques and systems for content security</v>
          </cell>
          <cell r="J58" t="str">
            <v>http://research.nii.ac.jp/~iechizen/official/research-e.html</v>
          </cell>
          <cell r="K58" t="str">
            <v>Master's or PhD students</v>
          </cell>
          <cell r="L58" t="str">
            <v>3 to 6 months</v>
          </cell>
          <cell r="M58">
            <v>3</v>
          </cell>
        </row>
        <row r="59">
          <cell r="A59">
            <v>57</v>
          </cell>
          <cell r="B59">
            <v>20</v>
          </cell>
          <cell r="C59" t="str">
            <v>Isao Echizen</v>
          </cell>
          <cell r="D59" t="str">
            <v>Professor</v>
          </cell>
          <cell r="E59" t="str">
            <v>3.Digital Content and Media Sciences Research Division</v>
          </cell>
          <cell r="F59">
            <v>36</v>
          </cell>
          <cell r="G59">
            <v>2</v>
          </cell>
          <cell r="H59" t="str">
            <v>Privacy</v>
          </cell>
          <cell r="I59" t="str">
            <v>Privacy-enhancing technologies for resolving trade-offs between data anonymity and utility</v>
          </cell>
          <cell r="J59" t="str">
            <v>http://research.nii.ac.jp/~iechizen/official/research-e.html</v>
          </cell>
          <cell r="K59" t="str">
            <v>Master's or PhD students</v>
          </cell>
          <cell r="L59" t="str">
            <v>3 to 6 months</v>
          </cell>
          <cell r="M59">
            <v>3</v>
          </cell>
        </row>
        <row r="60">
          <cell r="A60">
            <v>58</v>
          </cell>
          <cell r="B60">
            <v>54</v>
          </cell>
          <cell r="C60" t="str">
            <v>Gene CHEUNG</v>
          </cell>
          <cell r="D60" t="str">
            <v>Associate professor</v>
          </cell>
          <cell r="E60" t="str">
            <v>3.Digital Content and Media Science Research Division</v>
          </cell>
          <cell r="F60">
            <v>37</v>
          </cell>
          <cell r="G60">
            <v>1</v>
          </cell>
          <cell r="H60" t="str">
            <v>Signal Pocessing</v>
          </cell>
          <cell r="I60" t="str">
            <v>Graph Signal Processing for Image Representation &amp; Restoration</v>
          </cell>
          <cell r="J60" t="str">
            <v>http://research.nii.ac.jp/~cheung/intern.html</v>
          </cell>
          <cell r="K60" t="str">
            <v>Master's or PhD students</v>
          </cell>
          <cell r="L60" t="str">
            <v>3 months minimum</v>
          </cell>
          <cell r="M60">
            <v>3</v>
          </cell>
          <cell r="N60" t="str">
            <v>background in signal processing theory, experience in software development in Matlab and C.</v>
          </cell>
        </row>
        <row r="61">
          <cell r="A61">
            <v>59</v>
          </cell>
          <cell r="C61" t="str">
            <v>Yinqiang Zheng</v>
          </cell>
          <cell r="D61" t="str">
            <v>Assistant Professor</v>
          </cell>
          <cell r="E61" t="str">
            <v>3.Digital Content and Media Science Research Division</v>
          </cell>
          <cell r="F61">
            <v>38</v>
          </cell>
          <cell r="G61">
            <v>1</v>
          </cell>
          <cell r="H61" t="str">
            <v>Geometric Computer Vision</v>
          </cell>
          <cell r="I61" t="str">
            <v>3D Reconstruction Pipeline for Large-Scale Image Collections (structure-from-motion, pose estimation, minimal problems, et al.)</v>
          </cell>
          <cell r="J61" t="str">
            <v>http://researchmap.jp/yinqiangzheng</v>
          </cell>
          <cell r="K61" t="str">
            <v>Master's or PhD students</v>
          </cell>
          <cell r="L61" t="str">
            <v>2-6 months</v>
          </cell>
          <cell r="M61">
            <v>2</v>
          </cell>
          <cell r="N61" t="str">
            <v>Students with strong mathematical and programming skills are preferred. We are aiming at publications in top venues only.</v>
          </cell>
        </row>
        <row r="62">
          <cell r="A62">
            <v>60</v>
          </cell>
          <cell r="C62" t="str">
            <v>Yinqiang Zheng</v>
          </cell>
          <cell r="D62" t="str">
            <v>Assistant Professor</v>
          </cell>
          <cell r="E62" t="str">
            <v>3.Digital Content and Media Science Research Division</v>
          </cell>
          <cell r="F62">
            <v>38</v>
          </cell>
          <cell r="G62">
            <v>2</v>
          </cell>
          <cell r="H62" t="str">
            <v>Photometric Computer Vision</v>
          </cell>
          <cell r="I62" t="str">
            <v>Illumination and Reflectance Analysis in Multiband Images (intrinsic image, specularity, fluorescence, et al.)</v>
          </cell>
          <cell r="J62" t="str">
            <v>http://researchmap.jp/yinqiangzheng</v>
          </cell>
          <cell r="K62" t="str">
            <v>Master's or PhD students</v>
          </cell>
          <cell r="L62" t="str">
            <v>2-6 months</v>
          </cell>
          <cell r="M62">
            <v>2</v>
          </cell>
          <cell r="N62" t="str">
            <v>Students with strong mathematical and programming skills are preferred. We are aiming at publications in top venues only.</v>
          </cell>
        </row>
        <row r="63">
          <cell r="A63">
            <v>61</v>
          </cell>
          <cell r="B63">
            <v>10</v>
          </cell>
          <cell r="C63" t="str">
            <v>Fuyuki Ishikawa</v>
          </cell>
          <cell r="D63" t="str">
            <v>Associate Professor</v>
          </cell>
          <cell r="E63" t="str">
            <v>3.Digital Content and Media Sciences Research Division</v>
          </cell>
          <cell r="F63">
            <v>39</v>
          </cell>
          <cell r="G63">
            <v>1</v>
          </cell>
          <cell r="H63" t="str">
            <v>Software Engineering, Service-Oriented Computing, Agent-Oriented Computing</v>
          </cell>
          <cell r="I63" t="str">
            <v>Engineering Methods for Flexible and Verifiable Adaptation and Evolution of Software Systems</v>
          </cell>
          <cell r="J63" t="str">
            <v>http://research.nii.ac.jp/~f-ishikawa/internships/</v>
          </cell>
          <cell r="K63" t="str">
            <v>Master's or PhD students</v>
          </cell>
          <cell r="L63" t="str">
            <v>2-6 months</v>
          </cell>
          <cell r="M63">
            <v>4</v>
          </cell>
        </row>
        <row r="64">
          <cell r="A64">
            <v>62</v>
          </cell>
          <cell r="B64">
            <v>10</v>
          </cell>
          <cell r="C64" t="str">
            <v>Fuyuki Ishikawa</v>
          </cell>
          <cell r="D64" t="str">
            <v>Associate Professor</v>
          </cell>
          <cell r="E64" t="str">
            <v>3.Digital Content and Media Sciences Research Division</v>
          </cell>
          <cell r="F64">
            <v>39</v>
          </cell>
          <cell r="G64">
            <v>2</v>
          </cell>
          <cell r="H64" t="str">
            <v>Software Engineering (Formal Methods, Agile Software Development)</v>
          </cell>
          <cell r="I64" t="str">
            <v>Practical Supporting Tools for Formal Specification and Refinement with Emerging Practices</v>
          </cell>
          <cell r="J64" t="str">
            <v>http://research.nii.ac.jp/~f-ishikawa/internships/</v>
          </cell>
          <cell r="K64" t="str">
            <v>Master's or PhD students</v>
          </cell>
          <cell r="L64" t="str">
            <v>2-6 months</v>
          </cell>
          <cell r="M64">
            <v>4</v>
          </cell>
        </row>
        <row r="65">
          <cell r="A65">
            <v>63</v>
          </cell>
          <cell r="B65">
            <v>50</v>
          </cell>
          <cell r="C65" t="str">
            <v>Atsuhiro Takasu</v>
          </cell>
          <cell r="D65" t="str">
            <v>Professor</v>
          </cell>
          <cell r="E65" t="str">
            <v>3.Digital Content and Media Sciences Research Division</v>
          </cell>
          <cell r="F65">
            <v>40</v>
          </cell>
          <cell r="G65">
            <v>1</v>
          </cell>
          <cell r="H65" t="str">
            <v>text mining</v>
          </cell>
          <cell r="I65" t="str">
            <v>Text mining based on latent topics</v>
          </cell>
          <cell r="J65" t="str">
            <v>http://www.ldear.nii.ac.jp/~takasu/en/</v>
          </cell>
          <cell r="K65" t="str">
            <v>Master's or PhD students</v>
          </cell>
          <cell r="L65" t="str">
            <v>3-6 months</v>
          </cell>
          <cell r="M65">
            <v>3</v>
          </cell>
        </row>
        <row r="66">
          <cell r="A66">
            <v>64</v>
          </cell>
          <cell r="B66">
            <v>50</v>
          </cell>
          <cell r="C66" t="str">
            <v>Atsuhiro Takasu</v>
          </cell>
          <cell r="D66" t="str">
            <v>Professor</v>
          </cell>
          <cell r="E66" t="str">
            <v>3.Digital Content and Media Sciences Research Division</v>
          </cell>
          <cell r="F66">
            <v>40</v>
          </cell>
          <cell r="G66">
            <v>2</v>
          </cell>
          <cell r="H66" t="str">
            <v>Big Data</v>
          </cell>
          <cell r="I66" t="str">
            <v>data analysis and mining methods for big data</v>
          </cell>
          <cell r="J66" t="str">
            <v>http://www.ldear.nii.ac.jp/~takasu/en/</v>
          </cell>
          <cell r="K66" t="str">
            <v>Master's or PhD students</v>
          </cell>
          <cell r="L66" t="str">
            <v>3-6 months</v>
          </cell>
          <cell r="M66">
            <v>3</v>
          </cell>
        </row>
        <row r="67">
          <cell r="A67">
            <v>65</v>
          </cell>
          <cell r="B67">
            <v>80</v>
          </cell>
          <cell r="C67" t="str">
            <v>Junichi Yamagishi</v>
          </cell>
          <cell r="D67" t="str">
            <v>Associate Professor</v>
          </cell>
          <cell r="E67" t="str">
            <v>3.Digital Content and Media Sciences Research Division</v>
          </cell>
          <cell r="F67">
            <v>41</v>
          </cell>
          <cell r="G67">
            <v>1</v>
          </cell>
          <cell r="H67" t="str">
            <v>Speech information processing</v>
          </cell>
          <cell r="I67" t="str">
            <v>Controllable, flexible, and enjoyable speech synthesizer for audiobook  </v>
          </cell>
          <cell r="J67" t="str">
            <v>http://researchmap.jp/read0205283/?lang=english</v>
          </cell>
          <cell r="K67" t="str">
            <v>PhD students</v>
          </cell>
          <cell r="L67" t="str">
            <v>2-6 months </v>
          </cell>
          <cell r="M67">
            <v>5</v>
          </cell>
          <cell r="N67" t="str">
            <v>The successful candidate should be a PhD student in speech processing, computer science, engineering, linguistics, mathematics, or a related discipline. He or she should have strong programming skills and experience with statistical parametric speech synt</v>
          </cell>
        </row>
        <row r="68">
          <cell r="A68">
            <v>66</v>
          </cell>
          <cell r="B68">
            <v>80</v>
          </cell>
          <cell r="C68" t="str">
            <v>Junichi Yamagishi</v>
          </cell>
          <cell r="D68" t="str">
            <v>Associate Professor</v>
          </cell>
          <cell r="E68" t="str">
            <v>3.Digital Content and Media Sciences Research Division</v>
          </cell>
          <cell r="F68">
            <v>41</v>
          </cell>
          <cell r="G68">
            <v>2</v>
          </cell>
          <cell r="H68" t="str">
            <v>Speech information processing</v>
          </cell>
          <cell r="I68" t="str">
            <v>Speaker recognition and countermeasures for spoofing /</v>
          </cell>
          <cell r="J68" t="str">
            <v>http://www.signalprocessingsociety.org/technical-committees/list/sl-tc/spl-nl/2013-05/spoofing</v>
          </cell>
          <cell r="K68" t="str">
            <v>PhD students</v>
          </cell>
          <cell r="L68" t="str">
            <v>2-6 months </v>
          </cell>
          <cell r="M68">
            <v>5</v>
          </cell>
          <cell r="N68" t="str">
            <v>The successful candidate should be a PhD student in speech processing, computer science, engineering, linguistics, mathematics, or a related discipline. He or she should have strong programming skills.</v>
          </cell>
        </row>
        <row r="69">
          <cell r="A69">
            <v>67</v>
          </cell>
          <cell r="B69">
            <v>80</v>
          </cell>
          <cell r="C69" t="str">
            <v>Junichi Yamagishi</v>
          </cell>
          <cell r="D69" t="str">
            <v>Associate Professor</v>
          </cell>
          <cell r="E69" t="str">
            <v>3.Digital Content and Media Sciences Research Division</v>
          </cell>
          <cell r="F69">
            <v>41</v>
          </cell>
          <cell r="G69">
            <v>3</v>
          </cell>
          <cell r="H69" t="str">
            <v>Speech information processing</v>
          </cell>
          <cell r="I69" t="str">
            <v>DNN-based speech synthesis (signal processing, acoustic modeling and text analysis)</v>
          </cell>
          <cell r="K69" t="str">
            <v>PhD students</v>
          </cell>
          <cell r="L69" t="str">
            <v>2-6 months </v>
          </cell>
          <cell r="M69">
            <v>5</v>
          </cell>
          <cell r="N69" t="str">
            <v>The successful candidate should be a PhD student in speech processing, computer science, engineering, linguistics, mathematics, or a related discipline. He or she should have strong programming skills and experience with statistical parametric speech synt</v>
          </cell>
        </row>
        <row r="70">
          <cell r="A70">
            <v>68</v>
          </cell>
          <cell r="B70">
            <v>80</v>
          </cell>
          <cell r="C70" t="str">
            <v>Junichi Yamagishi</v>
          </cell>
          <cell r="D70" t="str">
            <v>Associate Professor</v>
          </cell>
          <cell r="E70" t="str">
            <v>3.Digital Content and Media Sciences Research Division</v>
          </cell>
          <cell r="F70">
            <v>41</v>
          </cell>
          <cell r="G70">
            <v>4</v>
          </cell>
          <cell r="H70" t="str">
            <v>Speech information processing</v>
          </cell>
          <cell r="I70" t="str">
            <v>Spoken dialogue system </v>
          </cell>
          <cell r="J70" t="str">
            <v>http://www.udialogue.org</v>
          </cell>
          <cell r="K70" t="str">
            <v>Master's or PhD students</v>
          </cell>
          <cell r="L70" t="str">
            <v>2-6 months </v>
          </cell>
          <cell r="M70">
            <v>5</v>
          </cell>
          <cell r="N70" t="str">
            <v>The successful candidate should be a Master or PhD student in speech processing, computer science, engineering, linguistics, mathematics, or a related discipline. He or she should have strong programming skills. Familiarity with software tools including M</v>
          </cell>
        </row>
        <row r="71">
          <cell r="A71">
            <v>69</v>
          </cell>
          <cell r="B71">
            <v>80</v>
          </cell>
          <cell r="C71" t="str">
            <v>Junichi Yamagishi</v>
          </cell>
          <cell r="D71" t="str">
            <v>Associate Professor</v>
          </cell>
          <cell r="E71" t="str">
            <v>3.Digital Content and Media Sciences Research Division</v>
          </cell>
          <cell r="F71">
            <v>41</v>
          </cell>
          <cell r="G71">
            <v>5</v>
          </cell>
          <cell r="H71" t="str">
            <v>Speech information processing</v>
          </cell>
          <cell r="I71" t="str">
            <v>Voice transformation (Parameterization and models, new applications/frameworks using voice transformation and speech synthesis seemlessly)</v>
          </cell>
          <cell r="K71" t="str">
            <v>PhD students</v>
          </cell>
          <cell r="L71" t="str">
            <v>2-6 months </v>
          </cell>
          <cell r="M71">
            <v>5</v>
          </cell>
          <cell r="N71" t="str">
            <v>The successful candidate should be a Master or PhD student in speech processing, computer science, engineering, linguistics, mathematics, or a related discipline. He or she should have strong programming skills and experience with speech synthesis or voic</v>
          </cell>
        </row>
        <row r="72">
          <cell r="A72">
            <v>70</v>
          </cell>
          <cell r="B72">
            <v>43</v>
          </cell>
          <cell r="C72" t="str">
            <v>Imari Sato</v>
          </cell>
          <cell r="D72" t="str">
            <v>Professor</v>
          </cell>
          <cell r="E72" t="str">
            <v>3.Digital Content and Media Sciences Research Division</v>
          </cell>
          <cell r="F72">
            <v>42</v>
          </cell>
          <cell r="G72">
            <v>1</v>
          </cell>
          <cell r="H72" t="str">
            <v>Computer Vision and Computer Graphics</v>
          </cell>
          <cell r="I72" t="str">
            <v>Computational Photography: Image-based rendering, Image processing, Color analysis, Spectral imaging </v>
          </cell>
          <cell r="J72" t="str">
            <v>http://research.nii.ac.jp/~imarik</v>
          </cell>
          <cell r="K72" t="str">
            <v>Master's or PhD students</v>
          </cell>
          <cell r="L72" t="str">
            <v>5 to 6 months</v>
          </cell>
          <cell r="M72">
            <v>3</v>
          </cell>
          <cell r="N72" t="str">
            <v>A basic knowledge of computer graphics and good programming skills are required.</v>
          </cell>
        </row>
        <row r="73">
          <cell r="A73">
            <v>71</v>
          </cell>
          <cell r="B73">
            <v>70</v>
          </cell>
          <cell r="C73" t="str">
            <v>Helmut Prendinger</v>
          </cell>
          <cell r="D73" t="str">
            <v>Professor</v>
          </cell>
          <cell r="E73" t="str">
            <v>3.Digital Content and Media Sciences Research Division</v>
          </cell>
          <cell r="F73">
            <v>43</v>
          </cell>
          <cell r="G73">
            <v>1</v>
          </cell>
          <cell r="H73" t="str">
            <v>3D Internet and Virtual Worlds (Foundations)</v>
          </cell>
          <cell r="I73" t="str">
            <v>R&amp;D in the foundations of networked massively multi-user 3D virtual environments, based on our original framework (DiVE) and Unity3D. Topics include networking, interest managment algorithms, prediction models, and scaling techniques for large numbers of </v>
          </cell>
          <cell r="J73" t="str">
            <v>https://sites.google.com/site/ico2globallab/ (iCO2 website) http://research.nii.ac.jp/~prendinger/ (personal website)</v>
          </cell>
          <cell r="K73" t="str">
            <v>Master's or PhD students</v>
          </cell>
          <cell r="L73" t="str">
            <v>3-6 months</v>
          </cell>
          <cell r="M73">
            <v>12</v>
          </cell>
          <cell r="N73" t="str">
            <v>Solid programming background (e.g. C Sharp). Longer stay preferred for good result (some interesting software). Paper writing will be encouraged and actively supported. </v>
          </cell>
        </row>
        <row r="74">
          <cell r="A74">
            <v>72</v>
          </cell>
          <cell r="B74">
            <v>70</v>
          </cell>
          <cell r="C74" t="str">
            <v>Helmut Prendinger</v>
          </cell>
          <cell r="D74" t="str">
            <v>Professor</v>
          </cell>
          <cell r="E74" t="str">
            <v>3.Digital Content and Media Sciences Research Division</v>
          </cell>
          <cell r="F74">
            <v>43</v>
          </cell>
          <cell r="G74">
            <v>2</v>
          </cell>
          <cell r="H74" t="str">
            <v>3D Internet and Real World (Cyber-Physical Systems)</v>
          </cell>
          <cell r="I74" t="str">
            <v>Application-oriented research based on 3D virtual environments (Unity3D) integrated to real-world settings, for smart cities, disaster response, etc. Target platform for "field users" is mobile devices, such as Smartphone, UAV ("drone"), and wearables. Al</v>
          </cell>
          <cell r="J74" t="str">
            <v>http://www.nsf.gov/news/news_summ.jsp?cntn_id=134609 http://research.nii.ac.jp/~prendinger/ (personal website)</v>
          </cell>
          <cell r="K74" t="str">
            <v>Master's or PhD students</v>
          </cell>
          <cell r="L74" t="str">
            <v>3-6 months</v>
          </cell>
          <cell r="M74">
            <v>12</v>
          </cell>
          <cell r="N74" t="str">
            <v>Solid programming background (e.g. C Sharp). Knowledge of Unity3D is desirable, but not necessary. Longer stay preferred for good result (some interesting software). Paper writing will be encouraged and actively supported. </v>
          </cell>
        </row>
        <row r="75">
          <cell r="A75">
            <v>73</v>
          </cell>
          <cell r="B75">
            <v>70</v>
          </cell>
          <cell r="C75" t="str">
            <v>Helmut Prendinger</v>
          </cell>
          <cell r="D75" t="str">
            <v>Professor</v>
          </cell>
          <cell r="E75" t="str">
            <v>3.Digital Content and Media Sciences Research Division</v>
          </cell>
          <cell r="F75">
            <v>43</v>
          </cell>
          <cell r="G75">
            <v>3</v>
          </cell>
          <cell r="H75" t="str">
            <v>Scalable Task Allocation Methods</v>
          </cell>
          <cell r="I75" t="str">
            <v>Implementation of Artifical Intelligence techniques for automated task allocation in disaster response, such as Search and Rescue </v>
          </cell>
          <cell r="J75" t="str">
            <v>http://research.nii.ac.jp/~prendinger/papers/marconi-AAMAS2013.pdf http://research.nii.ac.jp/~prendinger/ (personal website)</v>
          </cell>
          <cell r="K75" t="str">
            <v>Master's or PhD students</v>
          </cell>
          <cell r="L75" t="str">
            <v>3-6 months</v>
          </cell>
          <cell r="M75">
            <v>12</v>
          </cell>
          <cell r="N75" t="str">
            <v>Solid programming background (e.g. C Sharp) Longer stay preferred for good result (some interesting software). Paper writing will be encouraged and actively supported. </v>
          </cell>
        </row>
        <row r="76">
          <cell r="A76">
            <v>74</v>
          </cell>
          <cell r="B76">
            <v>70</v>
          </cell>
          <cell r="C76" t="str">
            <v>Helmut Prendinger</v>
          </cell>
          <cell r="D76" t="str">
            <v>Professor</v>
          </cell>
          <cell r="E76" t="str">
            <v>3.Digital Content and Media Sciences Research Division</v>
          </cell>
          <cell r="F76">
            <v>43</v>
          </cell>
          <cell r="G76">
            <v>4</v>
          </cell>
          <cell r="H76" t="str">
            <v>Deep Learning, AI, and Data Analytics</v>
          </cell>
          <cell r="I76" t="str">
            <v>Developmento of Deep Learning based Artificial Intelligence core engine for drones, in cooperation with companies (incl. NVIDIA), similar to the engine behind autonomous car; analysis of data collected from drones </v>
          </cell>
          <cell r="J76" t="str">
            <v>http://research.nii.ac.jp/~prendinger/ (personal website)</v>
          </cell>
          <cell r="K76" t="str">
            <v>Master's or PhD students</v>
          </cell>
          <cell r="L76" t="str">
            <v>3-6 months</v>
          </cell>
          <cell r="M76">
            <v>12</v>
          </cell>
          <cell r="N76" t="str">
            <v>Solid programming background (e.g. C Sharp) Longer stay preferred for good result (some interesting software). Paper writing will be encouraged and actively supported. </v>
          </cell>
        </row>
        <row r="77">
          <cell r="A77">
            <v>75</v>
          </cell>
          <cell r="B77">
            <v>70</v>
          </cell>
          <cell r="C77" t="str">
            <v>Helmut Prendinger</v>
          </cell>
          <cell r="D77" t="str">
            <v>Professor</v>
          </cell>
          <cell r="E77" t="str">
            <v>3.Digital Content and Media Sciences Research Division</v>
          </cell>
          <cell r="F77">
            <v>43</v>
          </cell>
          <cell r="G77">
            <v>5</v>
          </cell>
          <cell r="H77" t="str">
            <v>Discourse Search Engine (NLP)</v>
          </cell>
          <cell r="I77" t="str">
            <v>We are building the first-ever Discourse Search Engine (DSE) that exploits the discourse structure in documents to overcome limitations of current document representations in web search. The vision is to improve on Microsoft Cortana as question-answering </v>
          </cell>
          <cell r="J77" t="str">
            <v>http://link.springer.com/chapter/10.1007%2F978-3-319-16354-3_10 http://research.nii.ac.jp/~prendinger/ (personal website)</v>
          </cell>
          <cell r="K77" t="str">
            <v>Master's or PhD students</v>
          </cell>
          <cell r="L77" t="str">
            <v>3-6 months</v>
          </cell>
          <cell r="M77">
            <v>12</v>
          </cell>
          <cell r="N77" t="str">
            <v>Solid programming background (e.g. C Sharp). Longer stay preferred for good result (some interesting software). Paper writing will be encouraged and actively supported. </v>
          </cell>
        </row>
        <row r="78">
          <cell r="A78">
            <v>76</v>
          </cell>
          <cell r="B78">
            <v>70</v>
          </cell>
          <cell r="C78" t="str">
            <v>Helmut Prendinger</v>
          </cell>
          <cell r="D78" t="str">
            <v>Professor</v>
          </cell>
          <cell r="E78" t="str">
            <v>3.Digital Content and Media Sciences Research Division</v>
          </cell>
          <cell r="F78">
            <v>43</v>
          </cell>
          <cell r="G78">
            <v>6</v>
          </cell>
          <cell r="H78" t="str">
            <v>Sentiment Recognition from Text (NLP)</v>
          </cell>
          <cell r="I78" t="str">
            <v>Recognition of emotion and attitude from text with Machine Learning and rule based approaches.  </v>
          </cell>
          <cell r="J78" t="str">
            <v>http://research.nii.ac.jp/~prendinger/ (personal website)</v>
          </cell>
          <cell r="K78" t="str">
            <v>Master's or PhD students</v>
          </cell>
          <cell r="L78" t="str">
            <v>3-6 months</v>
          </cell>
          <cell r="M78">
            <v>12</v>
          </cell>
          <cell r="N78" t="str">
            <v>Solid programming background (e.g. C++ or C Sharp) Longer stay preferred for good result (some interesting software). Paper writing will be encouraged and actively supported. </v>
          </cell>
        </row>
        <row r="79">
          <cell r="A79">
            <v>77</v>
          </cell>
          <cell r="B79">
            <v>66</v>
          </cell>
          <cell r="C79" t="str">
            <v>Michael Houle</v>
          </cell>
          <cell r="D79" t="str">
            <v>Visiting Professor</v>
          </cell>
          <cell r="E79" t="str">
            <v>5.Management and Outside Collaboration on R&amp;D</v>
          </cell>
          <cell r="F79">
            <v>51</v>
          </cell>
          <cell r="G79">
            <v>1</v>
          </cell>
          <cell r="H79" t="str">
            <v>Databases / Data Mining</v>
          </cell>
          <cell r="I79" t="str">
            <v>Similarity Search and Intrinsic Dimensionality</v>
          </cell>
          <cell r="J79" t="str">
            <v>http://zephyr.nii.ac.jp/houlelab/downloads/proj-simsearch.pdf</v>
          </cell>
          <cell r="K79" t="str">
            <v>Master's or PhD students</v>
          </cell>
          <cell r="L79" t="str">
            <v> 3-6 months</v>
          </cell>
          <cell r="M79">
            <v>6</v>
          </cell>
          <cell r="N79" t="str">
            <v>Priority given to PhD students, and for internships of 5-6 months.</v>
          </cell>
        </row>
        <row r="80">
          <cell r="A80">
            <v>78</v>
          </cell>
          <cell r="B80">
            <v>66</v>
          </cell>
          <cell r="C80" t="str">
            <v>Michael Houle</v>
          </cell>
          <cell r="D80" t="str">
            <v>Visiting Professor</v>
          </cell>
          <cell r="E80" t="str">
            <v>5.Management and Outside Collaboration on R&amp;D</v>
          </cell>
          <cell r="F80">
            <v>51</v>
          </cell>
          <cell r="G80">
            <v>2</v>
          </cell>
          <cell r="H80" t="str">
            <v>Data Mining</v>
          </cell>
          <cell r="I80" t="str">
            <v>Outlier Detection and Data Dimensionality </v>
          </cell>
          <cell r="J80" t="str">
            <v>http://zephyr.nii.ac.jp/houlelab/downloads/proj-outlier.pdf</v>
          </cell>
          <cell r="K80" t="str">
            <v>Master's or PhD students</v>
          </cell>
          <cell r="L80" t="str">
            <v> 3-6 months</v>
          </cell>
          <cell r="M80">
            <v>6</v>
          </cell>
          <cell r="N80" t="str">
            <v>Priority given to PhD students, and for internships of 5-6 months.</v>
          </cell>
        </row>
        <row r="81">
          <cell r="A81">
            <v>79</v>
          </cell>
          <cell r="B81">
            <v>66</v>
          </cell>
          <cell r="C81" t="str">
            <v>Michael Houle</v>
          </cell>
          <cell r="D81" t="str">
            <v>Visiting Professor</v>
          </cell>
          <cell r="E81" t="str">
            <v>5.Management and Outside Collaboration on R&amp;D</v>
          </cell>
          <cell r="F81">
            <v>51</v>
          </cell>
          <cell r="G81">
            <v>3</v>
          </cell>
          <cell r="H81" t="str">
            <v>Data Mining</v>
          </cell>
          <cell r="I81" t="str">
            <v>Clustering and Data Dimensionality
</v>
          </cell>
          <cell r="J81" t="str">
            <v>http://zephyr.nii.ac.jp/houlelab/downloads/proj-clust.pdf</v>
          </cell>
          <cell r="K81" t="str">
            <v>Master's or PhD students</v>
          </cell>
          <cell r="L81" t="str">
            <v> 3-6 months</v>
          </cell>
          <cell r="M81">
            <v>6</v>
          </cell>
          <cell r="N81" t="str">
            <v>Priority given to PhD students, and for internships of 5-6 months.</v>
          </cell>
        </row>
        <row r="82">
          <cell r="A82">
            <v>80</v>
          </cell>
          <cell r="B82">
            <v>66</v>
          </cell>
          <cell r="C82" t="str">
            <v>Michael Houle</v>
          </cell>
          <cell r="D82" t="str">
            <v>Visiting Professor</v>
          </cell>
          <cell r="E82" t="str">
            <v>5.Management and Outside Collaboration on R&amp;D</v>
          </cell>
          <cell r="F82">
            <v>51</v>
          </cell>
          <cell r="G82">
            <v>4</v>
          </cell>
          <cell r="H82" t="str">
            <v>Data Mining / Machine Learning</v>
          </cell>
          <cell r="I82" t="str">
            <v>Unsupervised Feature Selection
</v>
          </cell>
          <cell r="J82" t="str">
            <v>http://zephyr.nii.ac.jp/houlelab/downloads/proj-features.pdf</v>
          </cell>
          <cell r="K82" t="str">
            <v>Master's or PhD students</v>
          </cell>
          <cell r="L82" t="str">
            <v> 3-6 months</v>
          </cell>
          <cell r="M82">
            <v>6</v>
          </cell>
          <cell r="N82" t="str">
            <v>Priority given to PhD students, and for internships of 5-6 months.</v>
          </cell>
        </row>
        <row r="83">
          <cell r="A83">
            <v>81</v>
          </cell>
          <cell r="B83">
            <v>66</v>
          </cell>
          <cell r="C83" t="str">
            <v>Michael Houle</v>
          </cell>
          <cell r="D83" t="str">
            <v>Visiting Professor</v>
          </cell>
          <cell r="E83" t="str">
            <v>5.Management and Outside Collaboration on R&amp;D</v>
          </cell>
          <cell r="F83">
            <v>51</v>
          </cell>
          <cell r="G83">
            <v>5</v>
          </cell>
          <cell r="H83" t="str">
            <v>Data Mining / Machine Learning</v>
          </cell>
          <cell r="I83" t="str">
            <v>KNN Classification and Applications 
</v>
          </cell>
          <cell r="J83" t="str">
            <v>http://zephyr.nii.ac.jp/houlelab/downloads/proj-classification.pdf</v>
          </cell>
          <cell r="K83" t="str">
            <v>Master's or PhD students</v>
          </cell>
          <cell r="L83" t="str">
            <v> 3-6 months</v>
          </cell>
          <cell r="M83">
            <v>6</v>
          </cell>
          <cell r="N83" t="str">
            <v>Priority given to PhD students, and for internships of 5-6 months.</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Application Form"/>
      <sheetName val="PullDown"/>
    </sheetNames>
    <sheetDataSet>
      <sheetData sheetId="1">
        <row r="23">
          <cell r="D23" t="str">
            <v>PhD students</v>
          </cell>
        </row>
        <row r="24">
          <cell r="D24" t="str">
            <v>Master's or PhD students</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Budget"/>
      <sheetName val="MainList"/>
      <sheetName val="ForPivot"/>
      <sheetName val="教員リスト"/>
      <sheetName val="Student_List"/>
      <sheetName val="Student_List_Confirm"/>
      <sheetName val="RankedData"/>
      <sheetName val="ResearchTopic_List_OLD"/>
      <sheetName val="ResearchTopic_List (2)"/>
      <sheetName val="RankingList"/>
      <sheetName val="Folder"/>
      <sheetName val="保険金額"/>
      <sheetName val="TopicList"/>
      <sheetName val="Sheet1"/>
    </sheetNames>
    <sheetDataSet>
      <sheetData sheetId="10">
        <row r="2">
          <cell r="A2" t="str">
            <v>Folder_id</v>
          </cell>
          <cell r="B2" t="str">
            <v>Folder_name</v>
          </cell>
        </row>
        <row r="3">
          <cell r="A3">
            <v>1</v>
          </cell>
          <cell r="B3" t="str">
            <v>1. University Paris Sorbonne_1</v>
          </cell>
        </row>
        <row r="4">
          <cell r="A4">
            <v>2</v>
          </cell>
          <cell r="B4" t="str">
            <v>2. Politecnico di Milano_1</v>
          </cell>
        </row>
        <row r="5">
          <cell r="A5">
            <v>3</v>
          </cell>
          <cell r="B5" t="str">
            <v>3. McGill University_1</v>
          </cell>
        </row>
        <row r="6">
          <cell r="A6">
            <v>4</v>
          </cell>
          <cell r="B6" t="str">
            <v>4. University of New South Wales_1</v>
          </cell>
        </row>
        <row r="7">
          <cell r="A7">
            <v>5</v>
          </cell>
          <cell r="B7" t="str">
            <v>5. NUS(University of Singapore)_1</v>
          </cell>
        </row>
        <row r="8">
          <cell r="A8">
            <v>6</v>
          </cell>
          <cell r="B8" t="str">
            <v>6. TU Wien_1</v>
          </cell>
        </row>
        <row r="9">
          <cell r="A9">
            <v>7</v>
          </cell>
          <cell r="B9" t="str">
            <v>7. UPM_3</v>
          </cell>
        </row>
        <row r="10">
          <cell r="A10">
            <v>8</v>
          </cell>
          <cell r="B10" t="str">
            <v>8. University College London_1</v>
          </cell>
        </row>
        <row r="11">
          <cell r="A11">
            <v>9</v>
          </cell>
          <cell r="B11" t="str">
            <v>9. EJUST_2</v>
          </cell>
        </row>
        <row r="12">
          <cell r="A12">
            <v>10</v>
          </cell>
          <cell r="B12" t="str">
            <v>10. Grenoble-Alps_2</v>
          </cell>
        </row>
        <row r="13">
          <cell r="A13">
            <v>11</v>
          </cell>
          <cell r="B13" t="str">
            <v>11. Aalto_3</v>
          </cell>
        </row>
        <row r="14">
          <cell r="A14">
            <v>12</v>
          </cell>
          <cell r="B14" t="str">
            <v>12.USC_3</v>
          </cell>
        </row>
        <row r="15">
          <cell r="A15">
            <v>13</v>
          </cell>
          <cell r="B15" t="str">
            <v>13.VNU-HCM_3</v>
          </cell>
        </row>
        <row r="16">
          <cell r="A16">
            <v>14</v>
          </cell>
          <cell r="B16" t="str">
            <v>14.Toulouse INP - ENSEEIHT_2</v>
          </cell>
        </row>
        <row r="17">
          <cell r="A17">
            <v>15</v>
          </cell>
          <cell r="B17" t="str">
            <v>15.University of Nice Sophia Antipolis_1</v>
          </cell>
        </row>
        <row r="18">
          <cell r="A18">
            <v>16</v>
          </cell>
          <cell r="B18" t="str">
            <v>16.University of Essex_1</v>
          </cell>
        </row>
        <row r="19">
          <cell r="A19">
            <v>17</v>
          </cell>
          <cell r="B19" t="str">
            <v>17.University of Konstanz_2</v>
          </cell>
        </row>
        <row r="20">
          <cell r="A20">
            <v>18</v>
          </cell>
          <cell r="B20" t="str">
            <v>18. Peking University_2</v>
          </cell>
        </row>
        <row r="21">
          <cell r="A21">
            <v>19</v>
          </cell>
          <cell r="B21" t="str">
            <v>19, Grenoble INP_3</v>
          </cell>
        </row>
        <row r="22">
          <cell r="A22">
            <v>20</v>
          </cell>
          <cell r="B22" t="str">
            <v>20.INESC TEC_2</v>
          </cell>
        </row>
        <row r="23">
          <cell r="A23">
            <v>21</v>
          </cell>
          <cell r="B23" t="str">
            <v>21. Illinois_1</v>
          </cell>
        </row>
        <row r="24">
          <cell r="A24">
            <v>22</v>
          </cell>
          <cell r="B24" t="str">
            <v>22. University of Melbourne_1</v>
          </cell>
        </row>
        <row r="25">
          <cell r="A25">
            <v>23</v>
          </cell>
          <cell r="B25" t="str">
            <v>23. University of Oxford_1</v>
          </cell>
        </row>
        <row r="26">
          <cell r="A26">
            <v>24</v>
          </cell>
          <cell r="B26" t="str">
            <v>24. Paris-Sud_1</v>
          </cell>
        </row>
        <row r="27">
          <cell r="A27">
            <v>25</v>
          </cell>
          <cell r="B27" t="str">
            <v>25. Potsdam_1</v>
          </cell>
        </row>
        <row r="28">
          <cell r="A28">
            <v>26</v>
          </cell>
          <cell r="B28" t="str">
            <v>26, TU Muenchen_3</v>
          </cell>
        </row>
        <row r="29">
          <cell r="A29">
            <v>27</v>
          </cell>
          <cell r="B29" t="str">
            <v>27,National Tsing Hua University_1</v>
          </cell>
        </row>
        <row r="30">
          <cell r="A30">
            <v>28</v>
          </cell>
          <cell r="B30" t="str">
            <v>28. INESC-ID_3</v>
          </cell>
        </row>
        <row r="31">
          <cell r="A31">
            <v>29</v>
          </cell>
          <cell r="B31" t="str">
            <v>29, Indraprastha Institute of Information Technology_Delhi_3</v>
          </cell>
        </row>
        <row r="32">
          <cell r="A32">
            <v>30</v>
          </cell>
          <cell r="B32" t="str">
            <v>30. Chulalongkorn_3</v>
          </cell>
        </row>
        <row r="33">
          <cell r="A33">
            <v>31</v>
          </cell>
          <cell r="B33" t="str">
            <v>31, Trinity College Dublin_1</v>
          </cell>
        </row>
        <row r="34">
          <cell r="A34">
            <v>32</v>
          </cell>
          <cell r="B34" t="str">
            <v>32, EPFL_2</v>
          </cell>
        </row>
        <row r="35">
          <cell r="A35">
            <v>33</v>
          </cell>
          <cell r="B35" t="str">
            <v>33, Saarland University_3</v>
          </cell>
        </row>
        <row r="36">
          <cell r="A36">
            <v>34</v>
          </cell>
          <cell r="B36" t="str">
            <v>34, Lero_2</v>
          </cell>
        </row>
        <row r="37">
          <cell r="A37">
            <v>35</v>
          </cell>
          <cell r="B37" t="str">
            <v>35. UBA_3</v>
          </cell>
        </row>
        <row r="38">
          <cell r="A38">
            <v>36</v>
          </cell>
          <cell r="B38" t="str">
            <v>36. National Taiwan University_3</v>
          </cell>
        </row>
        <row r="39">
          <cell r="A39">
            <v>37</v>
          </cell>
          <cell r="B39" t="str">
            <v>37, MICA_2</v>
          </cell>
        </row>
        <row r="40">
          <cell r="A40">
            <v>38</v>
          </cell>
          <cell r="B40" t="str">
            <v>38, Kasetsart University_1</v>
          </cell>
        </row>
        <row r="41">
          <cell r="A41">
            <v>39</v>
          </cell>
          <cell r="B41" t="str">
            <v>39,  Bochum University_2</v>
          </cell>
        </row>
        <row r="42">
          <cell r="A42">
            <v>40</v>
          </cell>
          <cell r="B42" t="str">
            <v>40, AIT_2</v>
          </cell>
        </row>
        <row r="43">
          <cell r="A43">
            <v>41</v>
          </cell>
          <cell r="B43" t="str">
            <v>41, RWTH Aachen_2</v>
          </cell>
        </row>
        <row r="44">
          <cell r="A44">
            <v>42</v>
          </cell>
          <cell r="B44" t="str">
            <v>42, DATA 61_2</v>
          </cell>
        </row>
        <row r="45">
          <cell r="A45">
            <v>43</v>
          </cell>
          <cell r="B45" t="str">
            <v>43, University of Torino _2</v>
          </cell>
        </row>
        <row r="46">
          <cell r="A46">
            <v>44</v>
          </cell>
          <cell r="B46" t="str">
            <v>44, INRIA_2</v>
          </cell>
        </row>
        <row r="47">
          <cell r="A47">
            <v>45</v>
          </cell>
          <cell r="B47" t="str">
            <v>45, Universitat Politecnica de Catalunya_3</v>
          </cell>
        </row>
        <row r="48">
          <cell r="A48">
            <v>46</v>
          </cell>
          <cell r="B48" t="str">
            <v>46, University of Goettingen_2</v>
          </cell>
        </row>
        <row r="49">
          <cell r="A49">
            <v>47</v>
          </cell>
          <cell r="B49" t="str">
            <v>47. Imperial College London_1</v>
          </cell>
        </row>
        <row r="50">
          <cell r="A50">
            <v>48</v>
          </cell>
          <cell r="B50" t="str">
            <v>48. Edinburgh_2</v>
          </cell>
        </row>
        <row r="51">
          <cell r="A51">
            <v>49</v>
          </cell>
          <cell r="B51" t="str">
            <v>49,VNU-UET_2</v>
          </cell>
        </row>
        <row r="52">
          <cell r="A52" t="str">
            <v>N1</v>
          </cell>
          <cell r="B52" t="str">
            <v>N1_Mahendra Varma,Nithin</v>
          </cell>
        </row>
        <row r="53">
          <cell r="A53">
            <v>50</v>
          </cell>
          <cell r="B53" t="str">
            <v>50. HUST_2</v>
          </cell>
        </row>
        <row r="54">
          <cell r="A54" t="str">
            <v>N2</v>
          </cell>
          <cell r="B54" t="str">
            <v>N2_Sato Imari-sensei</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http://research.nii.ac.jp/il/" TargetMode="External" /><Relationship Id="rId2" Type="http://schemas.openxmlformats.org/officeDocument/2006/relationships/hyperlink" Target="https://researchmap.jp/m.kishida/?lang=english" TargetMode="External" /><Relationship Id="rId3" Type="http://schemas.openxmlformats.org/officeDocument/2006/relationships/hyperlink" Target="https://researchmap.jp/m.kishida/?lang=english" TargetMode="External" /><Relationship Id="rId4" Type="http://schemas.openxmlformats.org/officeDocument/2006/relationships/hyperlink" Target="https://www.nii.ac.jp/en/faculty/architecture/takakura_hiroki/" TargetMode="External" /><Relationship Id="rId5" Type="http://schemas.openxmlformats.org/officeDocument/2006/relationships/hyperlink" Target="http://group-mmm.org/eratommsd/about.html" TargetMode="External" /><Relationship Id="rId6" Type="http://schemas.openxmlformats.org/officeDocument/2006/relationships/hyperlink" Target="http://group-mmm.org/eratommsd/about.html" TargetMode="External" /><Relationship Id="rId7" Type="http://schemas.openxmlformats.org/officeDocument/2006/relationships/hyperlink" Target="https://researchmap.jp/m.kishida/?lang=english" TargetMode="External" /><Relationship Id="rId8" Type="http://schemas.openxmlformats.org/officeDocument/2006/relationships/hyperlink" Target="http://research.nii.ac.jp/~yyoshida/" TargetMode="External" /><Relationship Id="rId9" Type="http://schemas.openxmlformats.org/officeDocument/2006/relationships/hyperlink" Target="http://research.nii.ac.jp/~tatsuta/index-e.html" TargetMode="External" /><Relationship Id="rId10" Type="http://schemas.openxmlformats.org/officeDocument/2006/relationships/hyperlink" Target="http://researchmap.jp/yinqiangzheng" TargetMode="External" /><Relationship Id="rId11" Type="http://schemas.openxmlformats.org/officeDocument/2006/relationships/hyperlink" Target="http://www.dgcv.nii.ac.jp/" TargetMode="External" /><Relationship Id="rId12" Type="http://schemas.openxmlformats.org/officeDocument/2006/relationships/hyperlink" Target="http://www.satoh-lab.nii.ac.jp/" TargetMode="External" /><Relationship Id="rId13" Type="http://schemas.openxmlformats.org/officeDocument/2006/relationships/hyperlink" Target="http://research.nii.ac.jp/~yiyu/" TargetMode="External" /><Relationship Id="rId14" Type="http://schemas.openxmlformats.org/officeDocument/2006/relationships/hyperlink" Target="http://agora.ex.nii.ac.jp/~kitamoto/education/internship/" TargetMode="External" /><Relationship Id="rId15" Type="http://schemas.openxmlformats.org/officeDocument/2006/relationships/hyperlink" Target="http://agora.ex.nii.ac.jp/~kitamoto/education/internship/" TargetMode="External" /><Relationship Id="rId16" Type="http://schemas.openxmlformats.org/officeDocument/2006/relationships/hyperlink" Target="http://agora.ex.nii.ac.jp/~kitamoto/education/internship/" TargetMode="External" /><Relationship Id="rId17" Type="http://schemas.openxmlformats.org/officeDocument/2006/relationships/hyperlink" Target="http://agora.ex.nii.ac.jp/~kitamoto/education/internship/" TargetMode="External" /><Relationship Id="rId18" Type="http://schemas.openxmlformats.org/officeDocument/2006/relationships/hyperlink" Target="http://www-al.nii.ac.jp/" TargetMode="External" /><Relationship Id="rId19" Type="http://schemas.openxmlformats.org/officeDocument/2006/relationships/hyperlink" Target="http://www-al.nii.ac.jp/" TargetMode="External" /><Relationship Id="rId20" Type="http://schemas.openxmlformats.org/officeDocument/2006/relationships/hyperlink" Target="http://www-al.nii.ac.jp/" TargetMode="External" /><Relationship Id="rId21" Type="http://schemas.openxmlformats.org/officeDocument/2006/relationships/hyperlink" Target="http://ri-www.nii.ac.jp/" TargetMode="External" /><Relationship Id="rId22" Type="http://schemas.openxmlformats.org/officeDocument/2006/relationships/hyperlink" Target="https://www.nii.ac.jp/TechReports/public_html/13-004E.html" TargetMode="External" /><Relationship Id="rId23" Type="http://schemas.openxmlformats.org/officeDocument/2006/relationships/hyperlink" Target="https://www.opt.mist.i.u-tokyo.ac.jp/~nakatsukasa/" TargetMode="External" /><Relationship Id="rId24" Type="http://schemas.openxmlformats.org/officeDocument/2006/relationships/hyperlink" Target="https://bit.ly/2LhBhTz" TargetMode="External" /><Relationship Id="rId25" Type="http://schemas.openxmlformats.org/officeDocument/2006/relationships/hyperlink" Target="https://bit.ly/2o5hZYr" TargetMode="External" /><Relationship Id="rId26" Type="http://schemas.openxmlformats.org/officeDocument/2006/relationships/hyperlink" Target="http://research.nii.ac.jp/~kato/kato/Top.html" TargetMode="External" /><Relationship Id="rId27" Type="http://schemas.openxmlformats.org/officeDocument/2006/relationships/hyperlink" Target="http://research.nii.ac.jp/~r-koba/en/index.html" TargetMode="External" /><Relationship Id="rId28" Type="http://schemas.openxmlformats.org/officeDocument/2006/relationships/hyperlink" Target="http://research.nii.ac.jp/~r-koba/en/index.html" TargetMode="External" /><Relationship Id="rId29" Type="http://schemas.openxmlformats.org/officeDocument/2006/relationships/hyperlink" Target="http://www.siliconmountain.jp/" TargetMode="External" /><Relationship Id="rId30" Type="http://schemas.openxmlformats.org/officeDocument/2006/relationships/hyperlink" Target="http://www.siliconmountain.jp/" TargetMode="External" /><Relationship Id="rId31" Type="http://schemas.openxmlformats.org/officeDocument/2006/relationships/hyperlink" Target="http://www.siliconmountain.jp/" TargetMode="External" /><Relationship Id="rId32" Type="http://schemas.openxmlformats.org/officeDocument/2006/relationships/hyperlink" Target="http://www.siliconmountain.jp/" TargetMode="External" /><Relationship Id="rId33" Type="http://schemas.openxmlformats.org/officeDocument/2006/relationships/hyperlink" Target="http://www.nii.ac.jp/en/faculty/architecture/kaneko_megumi/" TargetMode="External" /><Relationship Id="rId34" Type="http://schemas.openxmlformats.org/officeDocument/2006/relationships/hyperlink" Target="http://www.fukuda-lab.org/" TargetMode="External" /><Relationship Id="rId35" Type="http://schemas.openxmlformats.org/officeDocument/2006/relationships/hyperlink" Target="http://www.fukuda-lab.org/" TargetMode="External" /><Relationship Id="rId36" Type="http://schemas.openxmlformats.org/officeDocument/2006/relationships/hyperlink" Target="http://www.fukuda-lab.org/" TargetMode="External" /><Relationship Id="rId37" Type="http://schemas.openxmlformats.org/officeDocument/2006/relationships/hyperlink" Target="http://www.fukuda-lab.org/" TargetMode="External" /><Relationship Id="rId38" Type="http://schemas.openxmlformats.org/officeDocument/2006/relationships/hyperlink" Target="http://research.nii.ac.jp/~f-ishikawa/en/lab.html" TargetMode="External" /><Relationship Id="rId39" Type="http://schemas.openxmlformats.org/officeDocument/2006/relationships/hyperlink" Target="http://research.nii.ac.jp/~f-ishikawa/en/lab.html" TargetMode="External" /><Relationship Id="rId40" Type="http://schemas.openxmlformats.org/officeDocument/2006/relationships/hyperlink" Target="http://link.springer.com/chapter/10.1007/978-3-642-41582-1_12" TargetMode="External" /><Relationship Id="rId41" Type="http://schemas.openxmlformats.org/officeDocument/2006/relationships/hyperlink" Target="http://researchmap.jp/tsushima/?lang=english" TargetMode="External" /><Relationship Id="rId42" Type="http://schemas.openxmlformats.org/officeDocument/2006/relationships/hyperlink" Target="http://research.nii.ac.jp/~yyoshida/" TargetMode="External" /><Relationship Id="rId43" Type="http://schemas.openxmlformats.org/officeDocument/2006/relationships/hyperlink" Target="http://research.nii.ac.jp/~yyoshida/" TargetMode="External" /><Relationship Id="rId44" Type="http://schemas.openxmlformats.org/officeDocument/2006/relationships/hyperlink" Target="http://research.nii.ac.jp/il/" TargetMode="External" /><Relationship Id="rId45" Type="http://schemas.openxmlformats.org/officeDocument/2006/relationships/hyperlink" Target="http://research.nii.ac.jp/il/" TargetMode="External" /><Relationship Id="rId46" Type="http://schemas.openxmlformats.org/officeDocument/2006/relationships/hyperlink" Target="http://research.nii.ac.jp/il/" TargetMode="External" /><Relationship Id="rId47" Type="http://schemas.openxmlformats.org/officeDocument/2006/relationships/hyperlink" Target="http://mahito.info/index_e.html" TargetMode="External" /><Relationship Id="rId48" Type="http://schemas.openxmlformats.org/officeDocument/2006/relationships/hyperlink" Target="http://mahito.info/index_e.html" TargetMode="External" /><Relationship Id="rId49" Type="http://schemas.openxmlformats.org/officeDocument/2006/relationships/hyperlink" Target="http://www-kasm.nii.ac.jp/" TargetMode="External" /><Relationship Id="rId50" Type="http://schemas.openxmlformats.org/officeDocument/2006/relationships/hyperlink" Target="http://www.iir.nii.ac.jp/lab/research-e/sigverse/" TargetMode="External" /><Relationship Id="rId51" Type="http://schemas.openxmlformats.org/officeDocument/2006/relationships/hyperlink" Target="http://group-mmm.org/eratommsd/about.html" TargetMode="External" /><Relationship Id="rId52" Type="http://schemas.openxmlformats.org/officeDocument/2006/relationships/hyperlink" Target="http://group-mmm.org/eratommsd/about.html" TargetMode="External" /><Relationship Id="rId53" Type="http://schemas.openxmlformats.org/officeDocument/2006/relationships/hyperlink" Target="http://group-mmm.org/eratommsd/about.html" TargetMode="External" /><Relationship Id="rId54" Type="http://schemas.openxmlformats.org/officeDocument/2006/relationships/hyperlink" Target="http://researchmap.jp/yinqiangzheng" TargetMode="External" /><Relationship Id="rId55" Type="http://schemas.openxmlformats.org/officeDocument/2006/relationships/hyperlink" Target="http://researchmap.jp/yinqiangzheng" TargetMode="External" /><Relationship Id="rId56" Type="http://schemas.openxmlformats.org/officeDocument/2006/relationships/hyperlink" Target="http://researchmap.jp/yinqiangzheng" TargetMode="External" /><Relationship Id="rId57" Type="http://schemas.openxmlformats.org/officeDocument/2006/relationships/hyperlink" Target="http://www.dgcv.nii.ac.jp/" TargetMode="External" /><Relationship Id="rId58" Type="http://schemas.openxmlformats.org/officeDocument/2006/relationships/hyperlink" Target="http://www.satoh-lab.nii.ac.jp/" TargetMode="External" /><Relationship Id="rId59" Type="http://schemas.openxmlformats.org/officeDocument/2006/relationships/hyperlink" Target="http://www.satoh-lab.nii.ac.jp/" TargetMode="External" /><Relationship Id="rId60" Type="http://schemas.openxmlformats.org/officeDocument/2006/relationships/hyperlink" Target="http://www.satoh-lab.nii.ac.jp/" TargetMode="External" /><Relationship Id="rId61" Type="http://schemas.openxmlformats.org/officeDocument/2006/relationships/hyperlink" Target="http://research.nii.ac.jp/~yiyu/" TargetMode="External" /><Relationship Id="rId62" Type="http://schemas.openxmlformats.org/officeDocument/2006/relationships/hyperlink" Target="https://bit.ly/2MO4BFW" TargetMode="External" /><Relationship Id="rId63" Type="http://schemas.openxmlformats.org/officeDocument/2006/relationships/hyperlink" Target="http://klab.nii.ac.jp/" TargetMode="External" /><Relationship Id="rId64" Type="http://schemas.openxmlformats.org/officeDocument/2006/relationships/hyperlink" Target="http://klab.nii.ac.jp/" TargetMode="External" /><Relationship Id="rId65" Type="http://schemas.openxmlformats.org/officeDocument/2006/relationships/hyperlink" Target="http://www.ldear.nii.ac.jp/~takasu/en/" TargetMode="External" /><Relationship Id="rId66" Type="http://schemas.openxmlformats.org/officeDocument/2006/relationships/hyperlink" Target="http://www.ldear.nii.ac.jp/~takasu/en/" TargetMode="External" /><Relationship Id="rId67" Type="http://schemas.openxmlformats.org/officeDocument/2006/relationships/hyperlink" Target="https://researchmap.jp/KenHayami/" TargetMode="External" /><Relationship Id="rId68" Type="http://schemas.openxmlformats.org/officeDocument/2006/relationships/hyperlink" Target="https://poliinfo.github.io/" TargetMode="External" /><Relationship Id="rId69" Type="http://schemas.openxmlformats.org/officeDocument/2006/relationships/hyperlink" Target="https://www.dropbox.com/s/punl3fqlkek0xh2/proj-theory-of-ID.pdf?dl=0" TargetMode="External" /><Relationship Id="rId70" Type="http://schemas.openxmlformats.org/officeDocument/2006/relationships/hyperlink" Target="https://www.dropbox.com/s/e2si6kct5l6o4nk/proj-subspace-clustering.pdf?dl=0" TargetMode="External" /><Relationship Id="rId71" Type="http://schemas.openxmlformats.org/officeDocument/2006/relationships/hyperlink" Target="https://www.dropbox.com/s/3lk6rhfs5nezseu/proj-similarity-search.pdf?dl=0" TargetMode="External" /><Relationship Id="rId72" Type="http://schemas.openxmlformats.org/officeDocument/2006/relationships/hyperlink" Target="https://www.dropbox.com/s/cpgsxqosk5jd6tf/proj-feature-selection.pdf?dl=0" TargetMode="External" /><Relationship Id="rId73" Type="http://schemas.openxmlformats.org/officeDocument/2006/relationships/hyperlink" Target="https://www.dropbox.com/s/wokjllg5qfyykua/proj-anomaly-detection.pdf?dl=0" TargetMode="External" /><Relationship Id="rId74" Type="http://schemas.openxmlformats.org/officeDocument/2006/relationships/hyperlink" Target="https://www.dropbox.com/s/ltyb63zm0f46wru/proj-classification.pdf?dl=0" TargetMode="External" /><Relationship Id="rId75"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AF50"/>
  <sheetViews>
    <sheetView showGridLines="0" tabSelected="1" zoomScalePageLayoutView="0" workbookViewId="0" topLeftCell="A1">
      <selection activeCell="A41" sqref="A41:AF43"/>
    </sheetView>
  </sheetViews>
  <sheetFormatPr defaultColWidth="2.21484375" defaultRowHeight="15" customHeight="1"/>
  <cols>
    <col min="1" max="39" width="2.21484375" style="8" customWidth="1"/>
    <col min="40" max="16384" width="2.21484375" style="8" customWidth="1"/>
  </cols>
  <sheetData>
    <row r="1" spans="1:32" ht="15" customHeight="1">
      <c r="A1" s="5"/>
      <c r="B1" s="6"/>
      <c r="C1" s="6"/>
      <c r="D1" s="6"/>
      <c r="E1" s="6"/>
      <c r="F1" s="6"/>
      <c r="G1" s="6"/>
      <c r="H1" s="6"/>
      <c r="I1" s="6"/>
      <c r="J1" s="6"/>
      <c r="K1" s="6"/>
      <c r="L1" s="6"/>
      <c r="M1" s="6"/>
      <c r="N1" s="6"/>
      <c r="O1" s="6"/>
      <c r="P1" s="6"/>
      <c r="Q1" s="6"/>
      <c r="R1" s="6"/>
      <c r="S1" s="6"/>
      <c r="T1" s="6"/>
      <c r="U1" s="6"/>
      <c r="V1" s="6"/>
      <c r="W1" s="6"/>
      <c r="X1" s="6"/>
      <c r="Y1" s="6"/>
      <c r="Z1" s="6"/>
      <c r="AA1" s="6"/>
      <c r="AB1" s="6"/>
      <c r="AC1" s="189" t="s">
        <v>473</v>
      </c>
      <c r="AD1" s="189"/>
      <c r="AE1" s="189"/>
      <c r="AF1" s="190"/>
    </row>
    <row r="2" spans="1:32" ht="15" customHeight="1">
      <c r="A2" s="7"/>
      <c r="B2" s="8" t="s">
        <v>0</v>
      </c>
      <c r="AF2" s="9"/>
    </row>
    <row r="3" spans="1:32" ht="15" customHeight="1">
      <c r="A3" s="191" t="s">
        <v>389</v>
      </c>
      <c r="B3" s="192"/>
      <c r="C3" s="192"/>
      <c r="D3" s="192"/>
      <c r="E3" s="192"/>
      <c r="F3" s="192"/>
      <c r="G3" s="192"/>
      <c r="H3" s="192"/>
      <c r="I3" s="192"/>
      <c r="J3" s="192"/>
      <c r="K3" s="192"/>
      <c r="L3" s="192"/>
      <c r="M3" s="192"/>
      <c r="N3" s="192"/>
      <c r="O3" s="192"/>
      <c r="P3" s="192"/>
      <c r="Q3" s="192"/>
      <c r="R3" s="192"/>
      <c r="S3" s="192"/>
      <c r="T3" s="192"/>
      <c r="U3" s="192"/>
      <c r="V3" s="192"/>
      <c r="W3" s="192"/>
      <c r="X3" s="192"/>
      <c r="Y3" s="192"/>
      <c r="Z3" s="192"/>
      <c r="AA3" s="192"/>
      <c r="AB3" s="192"/>
      <c r="AC3" s="192"/>
      <c r="AD3" s="192"/>
      <c r="AE3" s="192"/>
      <c r="AF3" s="193"/>
    </row>
    <row r="4" spans="1:32" ht="15" customHeight="1">
      <c r="A4" s="7"/>
      <c r="AF4" s="9"/>
    </row>
    <row r="5" spans="1:32" ht="15" customHeight="1">
      <c r="A5" s="183" t="s">
        <v>140</v>
      </c>
      <c r="B5" s="183"/>
      <c r="C5" s="183"/>
      <c r="D5" s="183"/>
      <c r="E5" s="183"/>
      <c r="F5" s="183"/>
      <c r="G5" s="183"/>
      <c r="H5" s="183"/>
      <c r="I5" s="183"/>
      <c r="J5" s="183"/>
      <c r="K5" s="183"/>
      <c r="L5" s="183"/>
      <c r="M5" s="183"/>
      <c r="N5" s="183"/>
      <c r="O5" s="183"/>
      <c r="P5" s="183"/>
      <c r="Q5" s="183"/>
      <c r="R5" s="183"/>
      <c r="S5" s="183"/>
      <c r="T5" s="183"/>
      <c r="U5" s="183"/>
      <c r="V5" s="183"/>
      <c r="W5" s="183"/>
      <c r="X5" s="183"/>
      <c r="Y5" s="183"/>
      <c r="Z5" s="183"/>
      <c r="AA5" s="183"/>
      <c r="AB5" s="183"/>
      <c r="AC5" s="183"/>
      <c r="AD5" s="183"/>
      <c r="AE5" s="183"/>
      <c r="AF5" s="183"/>
    </row>
    <row r="6" spans="1:32" ht="15" customHeight="1">
      <c r="A6" s="142"/>
      <c r="B6" s="184"/>
      <c r="C6" s="184"/>
      <c r="D6" s="184"/>
      <c r="E6" s="184"/>
      <c r="F6" s="184"/>
      <c r="G6" s="184"/>
      <c r="H6" s="184"/>
      <c r="I6" s="184"/>
      <c r="J6" s="184"/>
      <c r="K6" s="184"/>
      <c r="L6" s="184"/>
      <c r="M6" s="184"/>
      <c r="N6" s="184"/>
      <c r="O6" s="184"/>
      <c r="P6" s="184"/>
      <c r="Q6" s="184"/>
      <c r="R6" s="184"/>
      <c r="S6" s="184"/>
      <c r="T6" s="184"/>
      <c r="U6" s="184"/>
      <c r="V6" s="184"/>
      <c r="W6" s="184"/>
      <c r="X6" s="184"/>
      <c r="Y6" s="184"/>
      <c r="Z6" s="184"/>
      <c r="AA6" s="184"/>
      <c r="AB6" s="184"/>
      <c r="AC6" s="184"/>
      <c r="AD6" s="184"/>
      <c r="AE6" s="184"/>
      <c r="AF6" s="185"/>
    </row>
    <row r="7" spans="1:32" ht="15" customHeight="1">
      <c r="A7" s="186"/>
      <c r="B7" s="187"/>
      <c r="C7" s="187"/>
      <c r="D7" s="187"/>
      <c r="E7" s="187"/>
      <c r="F7" s="187"/>
      <c r="G7" s="187"/>
      <c r="H7" s="187"/>
      <c r="I7" s="187"/>
      <c r="J7" s="187"/>
      <c r="K7" s="187"/>
      <c r="L7" s="187"/>
      <c r="M7" s="187"/>
      <c r="N7" s="187"/>
      <c r="O7" s="187"/>
      <c r="P7" s="187"/>
      <c r="Q7" s="187"/>
      <c r="R7" s="187"/>
      <c r="S7" s="187"/>
      <c r="T7" s="187"/>
      <c r="U7" s="187"/>
      <c r="V7" s="187"/>
      <c r="W7" s="187"/>
      <c r="X7" s="187"/>
      <c r="Y7" s="187"/>
      <c r="Z7" s="187"/>
      <c r="AA7" s="187"/>
      <c r="AB7" s="187"/>
      <c r="AC7" s="187"/>
      <c r="AD7" s="187"/>
      <c r="AE7" s="187"/>
      <c r="AF7" s="188"/>
    </row>
    <row r="8" spans="1:32" ht="15" customHeight="1">
      <c r="A8" s="194" t="s">
        <v>39</v>
      </c>
      <c r="B8" s="195"/>
      <c r="C8" s="195"/>
      <c r="D8" s="195"/>
      <c r="E8" s="195"/>
      <c r="F8" s="195"/>
      <c r="G8" s="195"/>
      <c r="H8" s="195"/>
      <c r="I8" s="195"/>
      <c r="J8" s="195"/>
      <c r="K8" s="195"/>
      <c r="L8" s="195"/>
      <c r="M8" s="195"/>
      <c r="N8" s="195"/>
      <c r="O8" s="195"/>
      <c r="P8" s="195"/>
      <c r="Q8" s="195"/>
      <c r="R8" s="195"/>
      <c r="S8" s="195"/>
      <c r="T8" s="195"/>
      <c r="U8" s="195"/>
      <c r="V8" s="195"/>
      <c r="W8" s="195"/>
      <c r="X8" s="195"/>
      <c r="Y8" s="195"/>
      <c r="Z8" s="195"/>
      <c r="AA8" s="195"/>
      <c r="AB8" s="195"/>
      <c r="AC8" s="195"/>
      <c r="AD8" s="195"/>
      <c r="AE8" s="195"/>
      <c r="AF8" s="196"/>
    </row>
    <row r="9" spans="1:32" ht="15" customHeight="1">
      <c r="A9" s="178" t="s">
        <v>40</v>
      </c>
      <c r="B9" s="179"/>
      <c r="C9" s="179"/>
      <c r="D9" s="179"/>
      <c r="E9" s="179"/>
      <c r="F9" s="179"/>
      <c r="G9" s="179"/>
      <c r="H9" s="179"/>
      <c r="I9" s="179"/>
      <c r="J9" s="179"/>
      <c r="K9" s="179"/>
      <c r="L9" s="179"/>
      <c r="M9" s="179"/>
      <c r="N9" s="179"/>
      <c r="O9" s="179"/>
      <c r="P9" s="179"/>
      <c r="Q9" s="179"/>
      <c r="R9" s="179"/>
      <c r="S9" s="179"/>
      <c r="T9" s="141" t="s">
        <v>42</v>
      </c>
      <c r="U9" s="141"/>
      <c r="V9" s="141"/>
      <c r="W9" s="141"/>
      <c r="X9" s="141"/>
      <c r="Y9" s="141"/>
      <c r="Z9" s="141"/>
      <c r="AA9" s="141"/>
      <c r="AB9" s="141" t="s">
        <v>43</v>
      </c>
      <c r="AC9" s="141"/>
      <c r="AD9" s="141"/>
      <c r="AE9" s="141"/>
      <c r="AF9" s="141"/>
    </row>
    <row r="10" spans="1:32" ht="15" customHeight="1">
      <c r="A10" s="170"/>
      <c r="B10" s="170"/>
      <c r="C10" s="170"/>
      <c r="D10" s="170"/>
      <c r="E10" s="170"/>
      <c r="F10" s="170"/>
      <c r="G10" s="170"/>
      <c r="H10" s="170"/>
      <c r="I10" s="170"/>
      <c r="J10" s="170"/>
      <c r="K10" s="170"/>
      <c r="L10" s="170"/>
      <c r="M10" s="170"/>
      <c r="N10" s="170"/>
      <c r="O10" s="170"/>
      <c r="P10" s="170"/>
      <c r="Q10" s="170"/>
      <c r="R10" s="170"/>
      <c r="S10" s="170"/>
      <c r="T10" s="180"/>
      <c r="U10" s="180"/>
      <c r="V10" s="180"/>
      <c r="W10" s="180"/>
      <c r="X10" s="180"/>
      <c r="Y10" s="180"/>
      <c r="Z10" s="180"/>
      <c r="AA10" s="180"/>
      <c r="AB10" s="170"/>
      <c r="AC10" s="170"/>
      <c r="AD10" s="170"/>
      <c r="AE10" s="170"/>
      <c r="AF10" s="170"/>
    </row>
    <row r="11" spans="1:32" ht="15" customHeight="1">
      <c r="A11" s="181" t="s">
        <v>41</v>
      </c>
      <c r="B11" s="181"/>
      <c r="C11" s="181"/>
      <c r="D11" s="181"/>
      <c r="E11" s="181"/>
      <c r="F11" s="181"/>
      <c r="G11" s="181"/>
      <c r="H11" s="181"/>
      <c r="I11" s="181"/>
      <c r="J11" s="181" t="s">
        <v>373</v>
      </c>
      <c r="K11" s="181"/>
      <c r="L11" s="181"/>
      <c r="M11" s="181"/>
      <c r="N11" s="181"/>
      <c r="O11" s="181" t="s">
        <v>385</v>
      </c>
      <c r="P11" s="181"/>
      <c r="Q11" s="181"/>
      <c r="R11" s="181"/>
      <c r="S11" s="181"/>
      <c r="T11" s="141" t="s">
        <v>128</v>
      </c>
      <c r="U11" s="141"/>
      <c r="V11" s="141"/>
      <c r="W11" s="141"/>
      <c r="X11" s="141"/>
      <c r="Y11" s="141"/>
      <c r="Z11" s="141"/>
      <c r="AA11" s="141"/>
      <c r="AB11" s="178" t="s">
        <v>44</v>
      </c>
      <c r="AC11" s="179"/>
      <c r="AD11" s="179"/>
      <c r="AE11" s="179"/>
      <c r="AF11" s="179"/>
    </row>
    <row r="12" spans="1:32" ht="15" customHeight="1">
      <c r="A12" s="178" t="s">
        <v>499</v>
      </c>
      <c r="B12" s="178"/>
      <c r="C12" s="178"/>
      <c r="D12" s="178"/>
      <c r="E12" s="178"/>
      <c r="F12" s="178"/>
      <c r="G12" s="178"/>
      <c r="H12" s="178"/>
      <c r="I12" s="178"/>
      <c r="J12" s="178"/>
      <c r="K12" s="178"/>
      <c r="L12" s="178"/>
      <c r="M12" s="178"/>
      <c r="N12" s="178" t="s">
        <v>65</v>
      </c>
      <c r="O12" s="178"/>
      <c r="P12" s="178"/>
      <c r="Q12" s="178"/>
      <c r="R12" s="178"/>
      <c r="S12" s="178"/>
      <c r="T12" s="178"/>
      <c r="U12" s="178"/>
      <c r="V12" s="178"/>
      <c r="W12" s="178"/>
      <c r="X12" s="178"/>
      <c r="Y12" s="178"/>
      <c r="Z12" s="178"/>
      <c r="AA12" s="178"/>
      <c r="AB12" s="178"/>
      <c r="AC12" s="178"/>
      <c r="AD12" s="178"/>
      <c r="AE12" s="178"/>
      <c r="AF12" s="178"/>
    </row>
    <row r="13" spans="1:32" ht="15" customHeight="1">
      <c r="A13" s="182"/>
      <c r="B13" s="182"/>
      <c r="C13" s="182"/>
      <c r="D13" s="182"/>
      <c r="E13" s="182"/>
      <c r="F13" s="182"/>
      <c r="G13" s="182"/>
      <c r="H13" s="182"/>
      <c r="I13" s="182"/>
      <c r="J13" s="182"/>
      <c r="K13" s="182"/>
      <c r="L13" s="182"/>
      <c r="M13" s="182"/>
      <c r="N13" s="182"/>
      <c r="O13" s="182"/>
      <c r="P13" s="182"/>
      <c r="Q13" s="182"/>
      <c r="R13" s="182"/>
      <c r="S13" s="182"/>
      <c r="T13" s="182"/>
      <c r="U13" s="182"/>
      <c r="V13" s="182"/>
      <c r="W13" s="182"/>
      <c r="X13" s="182"/>
      <c r="Y13" s="182"/>
      <c r="Z13" s="182"/>
      <c r="AA13" s="182"/>
      <c r="AB13" s="182"/>
      <c r="AC13" s="182"/>
      <c r="AD13" s="182"/>
      <c r="AE13" s="182"/>
      <c r="AF13" s="182"/>
    </row>
    <row r="14" spans="1:32" ht="15" customHeight="1">
      <c r="A14" s="178" t="s">
        <v>66</v>
      </c>
      <c r="B14" s="178"/>
      <c r="C14" s="178"/>
      <c r="D14" s="178"/>
      <c r="E14" s="178"/>
      <c r="F14" s="178"/>
      <c r="G14" s="170"/>
      <c r="H14" s="170"/>
      <c r="I14" s="170"/>
      <c r="J14" s="170"/>
      <c r="K14" s="170"/>
      <c r="L14" s="170"/>
      <c r="M14" s="170"/>
      <c r="N14" s="170"/>
      <c r="O14" s="170"/>
      <c r="P14" s="170"/>
      <c r="Q14" s="170"/>
      <c r="R14" s="170"/>
      <c r="S14" s="170"/>
      <c r="T14" s="170"/>
      <c r="U14" s="170"/>
      <c r="V14" s="170"/>
      <c r="W14" s="170"/>
      <c r="X14" s="170"/>
      <c r="Y14" s="170"/>
      <c r="Z14" s="170"/>
      <c r="AA14" s="170"/>
      <c r="AB14" s="170"/>
      <c r="AC14" s="170"/>
      <c r="AD14" s="170"/>
      <c r="AE14" s="170"/>
      <c r="AF14" s="170"/>
    </row>
    <row r="15" spans="1:32" ht="15" customHeight="1">
      <c r="A15" s="141" t="s">
        <v>498</v>
      </c>
      <c r="B15" s="141"/>
      <c r="C15" s="141"/>
      <c r="D15" s="141"/>
      <c r="E15" s="141"/>
      <c r="F15" s="141"/>
      <c r="G15" s="141"/>
      <c r="H15" s="141"/>
      <c r="I15" s="141"/>
      <c r="J15" s="141"/>
      <c r="K15" s="141"/>
      <c r="L15" s="141"/>
      <c r="M15" s="141"/>
      <c r="N15" s="141"/>
      <c r="O15" s="141"/>
      <c r="P15" s="141"/>
      <c r="Q15" s="141"/>
      <c r="R15" s="141"/>
      <c r="S15" s="141"/>
      <c r="T15" s="141"/>
      <c r="U15" s="141"/>
      <c r="V15" s="141"/>
      <c r="W15" s="141"/>
      <c r="X15" s="141"/>
      <c r="Y15" s="141"/>
      <c r="Z15" s="141"/>
      <c r="AA15" s="141"/>
      <c r="AB15" s="141"/>
      <c r="AC15" s="141"/>
      <c r="AD15" s="141"/>
      <c r="AE15" s="141"/>
      <c r="AF15" s="141"/>
    </row>
    <row r="16" spans="1:32" ht="15" customHeight="1">
      <c r="A16" s="178" t="s">
        <v>40</v>
      </c>
      <c r="B16" s="179"/>
      <c r="C16" s="179"/>
      <c r="D16" s="179"/>
      <c r="E16" s="179"/>
      <c r="F16" s="179"/>
      <c r="G16" s="179"/>
      <c r="H16" s="179"/>
      <c r="I16" s="179"/>
      <c r="J16" s="179"/>
      <c r="K16" s="179"/>
      <c r="L16" s="179"/>
      <c r="M16" s="179"/>
      <c r="N16" s="179"/>
      <c r="O16" s="179"/>
      <c r="P16" s="179"/>
      <c r="Q16" s="179"/>
      <c r="R16" s="179"/>
      <c r="S16" s="179"/>
      <c r="T16" s="141" t="s">
        <v>67</v>
      </c>
      <c r="U16" s="141"/>
      <c r="V16" s="141"/>
      <c r="W16" s="141"/>
      <c r="X16" s="141"/>
      <c r="Y16" s="141"/>
      <c r="Z16" s="141"/>
      <c r="AA16" s="141"/>
      <c r="AB16" s="141"/>
      <c r="AC16" s="141"/>
      <c r="AD16" s="141"/>
      <c r="AE16" s="141"/>
      <c r="AF16" s="141"/>
    </row>
    <row r="17" spans="1:32" ht="15" customHeight="1">
      <c r="A17" s="170"/>
      <c r="B17" s="170"/>
      <c r="C17" s="170"/>
      <c r="D17" s="170"/>
      <c r="E17" s="170"/>
      <c r="F17" s="170"/>
      <c r="G17" s="170"/>
      <c r="H17" s="170"/>
      <c r="I17" s="170"/>
      <c r="J17" s="170"/>
      <c r="K17" s="170"/>
      <c r="L17" s="170"/>
      <c r="M17" s="170"/>
      <c r="N17" s="170"/>
      <c r="O17" s="170"/>
      <c r="P17" s="170"/>
      <c r="Q17" s="170"/>
      <c r="R17" s="170"/>
      <c r="S17" s="170"/>
      <c r="T17" s="180"/>
      <c r="U17" s="180"/>
      <c r="V17" s="180"/>
      <c r="W17" s="180"/>
      <c r="X17" s="180"/>
      <c r="Y17" s="180"/>
      <c r="Z17" s="180"/>
      <c r="AA17" s="180"/>
      <c r="AB17" s="180"/>
      <c r="AC17" s="180"/>
      <c r="AD17" s="180"/>
      <c r="AE17" s="180"/>
      <c r="AF17" s="180"/>
    </row>
    <row r="18" spans="1:32" ht="15" customHeight="1">
      <c r="A18" s="181" t="s">
        <v>41</v>
      </c>
      <c r="B18" s="181"/>
      <c r="C18" s="181"/>
      <c r="D18" s="181"/>
      <c r="E18" s="181"/>
      <c r="F18" s="181"/>
      <c r="G18" s="181"/>
      <c r="H18" s="181"/>
      <c r="I18" s="181"/>
      <c r="J18" s="181" t="s">
        <v>384</v>
      </c>
      <c r="K18" s="181"/>
      <c r="L18" s="181"/>
      <c r="M18" s="181"/>
      <c r="N18" s="181"/>
      <c r="O18" s="181" t="s">
        <v>385</v>
      </c>
      <c r="P18" s="181"/>
      <c r="Q18" s="181"/>
      <c r="R18" s="181"/>
      <c r="S18" s="181"/>
      <c r="T18" s="141"/>
      <c r="U18" s="141"/>
      <c r="V18" s="141"/>
      <c r="W18" s="141"/>
      <c r="X18" s="141"/>
      <c r="Y18" s="141"/>
      <c r="Z18" s="141"/>
      <c r="AA18" s="141"/>
      <c r="AB18" s="141"/>
      <c r="AC18" s="141"/>
      <c r="AD18" s="141"/>
      <c r="AE18" s="141"/>
      <c r="AF18" s="141"/>
    </row>
    <row r="19" spans="1:32" ht="15" customHeight="1">
      <c r="A19" s="141" t="s">
        <v>70</v>
      </c>
      <c r="B19" s="141"/>
      <c r="C19" s="141"/>
      <c r="D19" s="141"/>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row>
    <row r="20" spans="1:32" ht="15" customHeight="1">
      <c r="A20" s="170"/>
      <c r="B20" s="170"/>
      <c r="C20" s="170"/>
      <c r="D20" s="170"/>
      <c r="E20" s="170"/>
      <c r="F20" s="170"/>
      <c r="G20" s="170"/>
      <c r="H20" s="170"/>
      <c r="I20" s="170"/>
      <c r="J20" s="170"/>
      <c r="K20" s="170"/>
      <c r="L20" s="170"/>
      <c r="M20" s="170"/>
      <c r="N20" s="170"/>
      <c r="O20" s="170"/>
      <c r="P20" s="170"/>
      <c r="Q20" s="170"/>
      <c r="R20" s="170"/>
      <c r="S20" s="170"/>
      <c r="T20" s="170"/>
      <c r="U20" s="170"/>
      <c r="V20" s="170"/>
      <c r="W20" s="170"/>
      <c r="X20" s="170"/>
      <c r="Y20" s="170"/>
      <c r="Z20" s="170"/>
      <c r="AA20" s="170"/>
      <c r="AB20" s="170"/>
      <c r="AC20" s="170"/>
      <c r="AD20" s="170"/>
      <c r="AE20" s="170"/>
      <c r="AF20" s="170"/>
    </row>
    <row r="21" spans="1:32" ht="15" customHeight="1">
      <c r="A21" s="178" t="s">
        <v>66</v>
      </c>
      <c r="B21" s="178"/>
      <c r="C21" s="178"/>
      <c r="D21" s="178"/>
      <c r="E21" s="178"/>
      <c r="F21" s="178"/>
      <c r="G21" s="170"/>
      <c r="H21" s="170"/>
      <c r="I21" s="170"/>
      <c r="J21" s="170"/>
      <c r="K21" s="170"/>
      <c r="L21" s="170"/>
      <c r="M21" s="170"/>
      <c r="N21" s="170"/>
      <c r="O21" s="170"/>
      <c r="P21" s="170"/>
      <c r="Q21" s="170"/>
      <c r="R21" s="170"/>
      <c r="S21" s="170"/>
      <c r="T21" s="170"/>
      <c r="U21" s="170"/>
      <c r="V21" s="170"/>
      <c r="W21" s="170"/>
      <c r="X21" s="170"/>
      <c r="Y21" s="170"/>
      <c r="Z21" s="170"/>
      <c r="AA21" s="170"/>
      <c r="AB21" s="170"/>
      <c r="AC21" s="170"/>
      <c r="AD21" s="170"/>
      <c r="AE21" s="170"/>
      <c r="AF21" s="170"/>
    </row>
    <row r="22" spans="1:32" ht="15" customHeight="1">
      <c r="A22" s="141" t="s">
        <v>426</v>
      </c>
      <c r="B22" s="141"/>
      <c r="C22" s="141"/>
      <c r="D22" s="141"/>
      <c r="E22" s="141"/>
      <c r="F22" s="141"/>
      <c r="G22" s="141"/>
      <c r="H22" s="141"/>
      <c r="I22" s="141"/>
      <c r="J22" s="141"/>
      <c r="K22" s="141"/>
      <c r="L22" s="141"/>
      <c r="M22" s="141"/>
      <c r="N22" s="141"/>
      <c r="O22" s="141"/>
      <c r="P22" s="141"/>
      <c r="Q22" s="141"/>
      <c r="R22" s="141"/>
      <c r="S22" s="141"/>
      <c r="T22" s="141"/>
      <c r="U22" s="141"/>
      <c r="V22" s="141"/>
      <c r="W22" s="141"/>
      <c r="X22" s="141"/>
      <c r="Y22" s="141"/>
      <c r="Z22" s="141"/>
      <c r="AA22" s="141"/>
      <c r="AB22" s="141"/>
      <c r="AC22" s="141"/>
      <c r="AD22" s="141"/>
      <c r="AE22" s="141"/>
      <c r="AF22" s="141"/>
    </row>
    <row r="23" spans="1:32" ht="15" customHeight="1">
      <c r="A23" s="141" t="s">
        <v>71</v>
      </c>
      <c r="B23" s="141"/>
      <c r="C23" s="141"/>
      <c r="D23" s="141"/>
      <c r="E23" s="141"/>
      <c r="F23" s="141"/>
      <c r="G23" s="141"/>
      <c r="H23" s="141"/>
      <c r="I23" s="141"/>
      <c r="J23" s="141"/>
      <c r="K23" s="141"/>
      <c r="L23" s="141"/>
      <c r="M23" s="141"/>
      <c r="N23" s="141"/>
      <c r="O23" s="141"/>
      <c r="P23" s="141"/>
      <c r="Q23" s="141"/>
      <c r="R23" s="141"/>
      <c r="S23" s="141"/>
      <c r="T23" s="141"/>
      <c r="U23" s="141"/>
      <c r="V23" s="141"/>
      <c r="W23" s="141"/>
      <c r="X23" s="141"/>
      <c r="Y23" s="141"/>
      <c r="Z23" s="141"/>
      <c r="AA23" s="141"/>
      <c r="AB23" s="141"/>
      <c r="AC23" s="141"/>
      <c r="AD23" s="141"/>
      <c r="AE23" s="141"/>
      <c r="AF23" s="141"/>
    </row>
    <row r="24" spans="1:32" ht="15" customHeight="1">
      <c r="A24" s="141" t="s">
        <v>422</v>
      </c>
      <c r="B24" s="141"/>
      <c r="C24" s="141"/>
      <c r="D24" s="141"/>
      <c r="E24" s="141"/>
      <c r="F24" s="141"/>
      <c r="G24" s="141"/>
      <c r="H24" s="141" t="s">
        <v>423</v>
      </c>
      <c r="I24" s="141"/>
      <c r="J24" s="141"/>
      <c r="K24" s="141"/>
      <c r="L24" s="141"/>
      <c r="M24" s="141"/>
      <c r="N24" s="141"/>
      <c r="O24" s="141"/>
      <c r="P24" s="141"/>
      <c r="Q24" s="141" t="s">
        <v>424</v>
      </c>
      <c r="R24" s="141"/>
      <c r="S24" s="141"/>
      <c r="T24" s="141"/>
      <c r="U24" s="141"/>
      <c r="V24" s="141"/>
      <c r="W24" s="141"/>
      <c r="X24" s="141"/>
      <c r="Y24" s="141"/>
      <c r="Z24" s="141"/>
      <c r="AA24" s="141"/>
      <c r="AB24" s="141"/>
      <c r="AC24" s="141"/>
      <c r="AD24" s="141"/>
      <c r="AE24" s="141"/>
      <c r="AF24" s="141"/>
    </row>
    <row r="25" spans="1:32" ht="15" customHeight="1">
      <c r="A25" s="142"/>
      <c r="B25" s="143"/>
      <c r="C25" s="143"/>
      <c r="D25" s="143"/>
      <c r="E25" s="143"/>
      <c r="F25" s="143"/>
      <c r="G25" s="143"/>
      <c r="H25" s="143"/>
      <c r="I25" s="143"/>
      <c r="J25" s="143"/>
      <c r="K25" s="143"/>
      <c r="L25" s="143"/>
      <c r="M25" s="143"/>
      <c r="N25" s="143"/>
      <c r="O25" s="143"/>
      <c r="P25" s="143"/>
      <c r="Q25" s="143"/>
      <c r="R25" s="143"/>
      <c r="S25" s="143"/>
      <c r="T25" s="143"/>
      <c r="U25" s="143"/>
      <c r="V25" s="143"/>
      <c r="W25" s="143"/>
      <c r="X25" s="143"/>
      <c r="Y25" s="143"/>
      <c r="Z25" s="143"/>
      <c r="AA25" s="143"/>
      <c r="AB25" s="143"/>
      <c r="AC25" s="143"/>
      <c r="AD25" s="143"/>
      <c r="AE25" s="143"/>
      <c r="AF25" s="144"/>
    </row>
    <row r="26" spans="1:32" ht="15" customHeight="1">
      <c r="A26" s="145"/>
      <c r="B26" s="146"/>
      <c r="C26" s="146"/>
      <c r="D26" s="146"/>
      <c r="E26" s="146"/>
      <c r="F26" s="146"/>
      <c r="G26" s="146"/>
      <c r="H26" s="146"/>
      <c r="I26" s="146"/>
      <c r="J26" s="146"/>
      <c r="K26" s="146"/>
      <c r="L26" s="146"/>
      <c r="M26" s="146"/>
      <c r="N26" s="146"/>
      <c r="O26" s="146"/>
      <c r="P26" s="146"/>
      <c r="Q26" s="146"/>
      <c r="R26" s="146"/>
      <c r="S26" s="146"/>
      <c r="T26" s="146"/>
      <c r="U26" s="146"/>
      <c r="V26" s="146"/>
      <c r="W26" s="146"/>
      <c r="X26" s="146"/>
      <c r="Y26" s="146"/>
      <c r="Z26" s="146"/>
      <c r="AA26" s="146"/>
      <c r="AB26" s="146"/>
      <c r="AC26" s="146"/>
      <c r="AD26" s="146"/>
      <c r="AE26" s="146"/>
      <c r="AF26" s="147"/>
    </row>
    <row r="27" spans="1:32" ht="15" customHeight="1">
      <c r="A27" s="145"/>
      <c r="B27" s="146"/>
      <c r="C27" s="146"/>
      <c r="D27" s="146"/>
      <c r="E27" s="146"/>
      <c r="F27" s="146"/>
      <c r="G27" s="146"/>
      <c r="H27" s="146"/>
      <c r="I27" s="146"/>
      <c r="J27" s="146"/>
      <c r="K27" s="146"/>
      <c r="L27" s="146"/>
      <c r="M27" s="146"/>
      <c r="N27" s="146"/>
      <c r="O27" s="146"/>
      <c r="P27" s="146"/>
      <c r="Q27" s="146"/>
      <c r="R27" s="146"/>
      <c r="S27" s="146"/>
      <c r="T27" s="146"/>
      <c r="U27" s="146"/>
      <c r="V27" s="146"/>
      <c r="W27" s="146"/>
      <c r="X27" s="146"/>
      <c r="Y27" s="146"/>
      <c r="Z27" s="146"/>
      <c r="AA27" s="146"/>
      <c r="AB27" s="146"/>
      <c r="AC27" s="146"/>
      <c r="AD27" s="146"/>
      <c r="AE27" s="146"/>
      <c r="AF27" s="147"/>
    </row>
    <row r="28" spans="1:32" ht="15" customHeight="1">
      <c r="A28" s="145"/>
      <c r="B28" s="146"/>
      <c r="C28" s="146"/>
      <c r="D28" s="146"/>
      <c r="E28" s="146"/>
      <c r="F28" s="146"/>
      <c r="G28" s="146"/>
      <c r="H28" s="146"/>
      <c r="I28" s="146"/>
      <c r="J28" s="146"/>
      <c r="K28" s="146"/>
      <c r="L28" s="146"/>
      <c r="M28" s="146"/>
      <c r="N28" s="146"/>
      <c r="O28" s="146"/>
      <c r="P28" s="146"/>
      <c r="Q28" s="146"/>
      <c r="R28" s="146"/>
      <c r="S28" s="146"/>
      <c r="T28" s="146"/>
      <c r="U28" s="146"/>
      <c r="V28" s="146"/>
      <c r="W28" s="146"/>
      <c r="X28" s="146"/>
      <c r="Y28" s="146"/>
      <c r="Z28" s="146"/>
      <c r="AA28" s="146"/>
      <c r="AB28" s="146"/>
      <c r="AC28" s="146"/>
      <c r="AD28" s="146"/>
      <c r="AE28" s="146"/>
      <c r="AF28" s="147"/>
    </row>
    <row r="29" spans="1:32" ht="15" customHeight="1">
      <c r="A29" s="145"/>
      <c r="B29" s="146"/>
      <c r="C29" s="146"/>
      <c r="D29" s="146"/>
      <c r="E29" s="146"/>
      <c r="F29" s="146"/>
      <c r="G29" s="146"/>
      <c r="H29" s="146"/>
      <c r="I29" s="146"/>
      <c r="J29" s="146"/>
      <c r="K29" s="146"/>
      <c r="L29" s="146"/>
      <c r="M29" s="146"/>
      <c r="N29" s="146"/>
      <c r="O29" s="146"/>
      <c r="P29" s="146"/>
      <c r="Q29" s="146"/>
      <c r="R29" s="146"/>
      <c r="S29" s="146"/>
      <c r="T29" s="146"/>
      <c r="U29" s="146"/>
      <c r="V29" s="146"/>
      <c r="W29" s="146"/>
      <c r="X29" s="146"/>
      <c r="Y29" s="146"/>
      <c r="Z29" s="146"/>
      <c r="AA29" s="146"/>
      <c r="AB29" s="146"/>
      <c r="AC29" s="146"/>
      <c r="AD29" s="146"/>
      <c r="AE29" s="146"/>
      <c r="AF29" s="147"/>
    </row>
    <row r="30" spans="1:32" ht="15" customHeight="1">
      <c r="A30" s="148"/>
      <c r="B30" s="149"/>
      <c r="C30" s="149"/>
      <c r="D30" s="149"/>
      <c r="E30" s="149"/>
      <c r="F30" s="149"/>
      <c r="G30" s="149"/>
      <c r="H30" s="149"/>
      <c r="I30" s="149"/>
      <c r="J30" s="149"/>
      <c r="K30" s="149"/>
      <c r="L30" s="149"/>
      <c r="M30" s="149"/>
      <c r="N30" s="149"/>
      <c r="O30" s="149"/>
      <c r="P30" s="149"/>
      <c r="Q30" s="149"/>
      <c r="R30" s="149"/>
      <c r="S30" s="149"/>
      <c r="T30" s="149"/>
      <c r="U30" s="149"/>
      <c r="V30" s="149"/>
      <c r="W30" s="149"/>
      <c r="X30" s="149"/>
      <c r="Y30" s="149"/>
      <c r="Z30" s="149"/>
      <c r="AA30" s="149"/>
      <c r="AB30" s="149"/>
      <c r="AC30" s="149"/>
      <c r="AD30" s="149"/>
      <c r="AE30" s="149"/>
      <c r="AF30" s="150"/>
    </row>
    <row r="31" spans="1:32" ht="15" customHeight="1">
      <c r="A31" s="151" t="s">
        <v>68</v>
      </c>
      <c r="B31" s="151"/>
      <c r="C31" s="151"/>
      <c r="D31" s="151"/>
      <c r="E31" s="151"/>
      <c r="F31" s="151"/>
      <c r="G31" s="151"/>
      <c r="H31" s="151"/>
      <c r="I31" s="151"/>
      <c r="J31" s="151"/>
      <c r="K31" s="151"/>
      <c r="L31" s="151"/>
      <c r="M31" s="151"/>
      <c r="N31" s="151"/>
      <c r="O31" s="151"/>
      <c r="P31" s="151"/>
      <c r="Q31" s="151"/>
      <c r="R31" s="151"/>
      <c r="S31" s="151"/>
      <c r="T31" s="151"/>
      <c r="U31" s="151"/>
      <c r="V31" s="151"/>
      <c r="W31" s="151"/>
      <c r="X31" s="151"/>
      <c r="Y31" s="151"/>
      <c r="Z31" s="151"/>
      <c r="AA31" s="151"/>
      <c r="AB31" s="151"/>
      <c r="AC31" s="151"/>
      <c r="AD31" s="151"/>
      <c r="AE31" s="151"/>
      <c r="AF31" s="151"/>
    </row>
    <row r="32" spans="1:32" ht="15" customHeight="1">
      <c r="A32" s="171"/>
      <c r="B32" s="171"/>
      <c r="C32" s="171"/>
      <c r="D32" s="171"/>
      <c r="E32" s="171"/>
      <c r="F32" s="171"/>
      <c r="G32" s="171"/>
      <c r="H32" s="171"/>
      <c r="I32" s="171"/>
      <c r="J32" s="171"/>
      <c r="K32" s="171"/>
      <c r="L32" s="171"/>
      <c r="M32" s="171"/>
      <c r="N32" s="171"/>
      <c r="O32" s="171"/>
      <c r="P32" s="171"/>
      <c r="Q32" s="171"/>
      <c r="R32" s="171"/>
      <c r="S32" s="171"/>
      <c r="T32" s="171"/>
      <c r="U32" s="171"/>
      <c r="V32" s="171"/>
      <c r="W32" s="171"/>
      <c r="X32" s="171"/>
      <c r="Y32" s="171"/>
      <c r="Z32" s="171"/>
      <c r="AA32" s="171"/>
      <c r="AB32" s="171"/>
      <c r="AC32" s="171"/>
      <c r="AD32" s="171"/>
      <c r="AE32" s="171"/>
      <c r="AF32" s="171"/>
    </row>
    <row r="33" spans="1:32" ht="15" customHeight="1">
      <c r="A33" s="171"/>
      <c r="B33" s="171"/>
      <c r="C33" s="171"/>
      <c r="D33" s="171"/>
      <c r="E33" s="171"/>
      <c r="F33" s="171"/>
      <c r="G33" s="171"/>
      <c r="H33" s="171"/>
      <c r="I33" s="171"/>
      <c r="J33" s="171"/>
      <c r="K33" s="171"/>
      <c r="L33" s="171"/>
      <c r="M33" s="171"/>
      <c r="N33" s="171"/>
      <c r="O33" s="171"/>
      <c r="P33" s="171"/>
      <c r="Q33" s="171"/>
      <c r="R33" s="171"/>
      <c r="S33" s="171"/>
      <c r="T33" s="171"/>
      <c r="U33" s="171"/>
      <c r="V33" s="171"/>
      <c r="W33" s="171"/>
      <c r="X33" s="171"/>
      <c r="Y33" s="171"/>
      <c r="Z33" s="171"/>
      <c r="AA33" s="171"/>
      <c r="AB33" s="171"/>
      <c r="AC33" s="171"/>
      <c r="AD33" s="171"/>
      <c r="AE33" s="171"/>
      <c r="AF33" s="171"/>
    </row>
    <row r="34" spans="1:32" ht="15" customHeight="1">
      <c r="A34" s="171"/>
      <c r="B34" s="171"/>
      <c r="C34" s="171"/>
      <c r="D34" s="171"/>
      <c r="E34" s="171"/>
      <c r="F34" s="171"/>
      <c r="G34" s="171"/>
      <c r="H34" s="171"/>
      <c r="I34" s="171"/>
      <c r="J34" s="171"/>
      <c r="K34" s="171"/>
      <c r="L34" s="171"/>
      <c r="M34" s="171"/>
      <c r="N34" s="171"/>
      <c r="O34" s="171"/>
      <c r="P34" s="171"/>
      <c r="Q34" s="171"/>
      <c r="R34" s="171"/>
      <c r="S34" s="171"/>
      <c r="T34" s="171"/>
      <c r="U34" s="171"/>
      <c r="V34" s="171"/>
      <c r="W34" s="171"/>
      <c r="X34" s="171"/>
      <c r="Y34" s="171"/>
      <c r="Z34" s="171"/>
      <c r="AA34" s="171"/>
      <c r="AB34" s="171"/>
      <c r="AC34" s="171"/>
      <c r="AD34" s="171"/>
      <c r="AE34" s="171"/>
      <c r="AF34" s="171"/>
    </row>
    <row r="35" spans="1:32" ht="15" customHeight="1">
      <c r="A35" s="171"/>
      <c r="B35" s="171"/>
      <c r="C35" s="171"/>
      <c r="D35" s="171"/>
      <c r="E35" s="171"/>
      <c r="F35" s="171"/>
      <c r="G35" s="171"/>
      <c r="H35" s="171"/>
      <c r="I35" s="171"/>
      <c r="J35" s="171"/>
      <c r="K35" s="171"/>
      <c r="L35" s="171"/>
      <c r="M35" s="171"/>
      <c r="N35" s="171"/>
      <c r="O35" s="171"/>
      <c r="P35" s="171"/>
      <c r="Q35" s="171"/>
      <c r="R35" s="171"/>
      <c r="S35" s="171"/>
      <c r="T35" s="171"/>
      <c r="U35" s="171"/>
      <c r="V35" s="171"/>
      <c r="W35" s="171"/>
      <c r="X35" s="171"/>
      <c r="Y35" s="171"/>
      <c r="Z35" s="171"/>
      <c r="AA35" s="171"/>
      <c r="AB35" s="171"/>
      <c r="AC35" s="171"/>
      <c r="AD35" s="171"/>
      <c r="AE35" s="171"/>
      <c r="AF35" s="171"/>
    </row>
    <row r="36" spans="1:32" ht="15" customHeight="1">
      <c r="A36" s="171"/>
      <c r="B36" s="171"/>
      <c r="C36" s="171"/>
      <c r="D36" s="171"/>
      <c r="E36" s="171"/>
      <c r="F36" s="171"/>
      <c r="G36" s="171"/>
      <c r="H36" s="171"/>
      <c r="I36" s="171"/>
      <c r="J36" s="171"/>
      <c r="K36" s="171"/>
      <c r="L36" s="171"/>
      <c r="M36" s="171"/>
      <c r="N36" s="171"/>
      <c r="O36" s="171"/>
      <c r="P36" s="171"/>
      <c r="Q36" s="171"/>
      <c r="R36" s="171"/>
      <c r="S36" s="171"/>
      <c r="T36" s="171"/>
      <c r="U36" s="171"/>
      <c r="V36" s="171"/>
      <c r="W36" s="171"/>
      <c r="X36" s="171"/>
      <c r="Y36" s="171"/>
      <c r="Z36" s="171"/>
      <c r="AA36" s="171"/>
      <c r="AB36" s="171"/>
      <c r="AC36" s="171"/>
      <c r="AD36" s="171"/>
      <c r="AE36" s="171"/>
      <c r="AF36" s="171"/>
    </row>
    <row r="37" spans="1:32" ht="15" customHeight="1">
      <c r="A37" s="171"/>
      <c r="B37" s="171"/>
      <c r="C37" s="171"/>
      <c r="D37" s="171"/>
      <c r="E37" s="171"/>
      <c r="F37" s="171"/>
      <c r="G37" s="171"/>
      <c r="H37" s="171"/>
      <c r="I37" s="171"/>
      <c r="J37" s="171"/>
      <c r="K37" s="171"/>
      <c r="L37" s="171"/>
      <c r="M37" s="171"/>
      <c r="N37" s="171"/>
      <c r="O37" s="171"/>
      <c r="P37" s="171"/>
      <c r="Q37" s="171"/>
      <c r="R37" s="171"/>
      <c r="S37" s="171"/>
      <c r="T37" s="171"/>
      <c r="U37" s="171"/>
      <c r="V37" s="171"/>
      <c r="W37" s="171"/>
      <c r="X37" s="171"/>
      <c r="Y37" s="171"/>
      <c r="Z37" s="171"/>
      <c r="AA37" s="171"/>
      <c r="AB37" s="171"/>
      <c r="AC37" s="171"/>
      <c r="AD37" s="171"/>
      <c r="AE37" s="171"/>
      <c r="AF37" s="171"/>
    </row>
    <row r="38" spans="1:32" ht="15.75" customHeight="1">
      <c r="A38" s="141" t="s">
        <v>69</v>
      </c>
      <c r="B38" s="141"/>
      <c r="C38" s="141"/>
      <c r="D38" s="141"/>
      <c r="E38" s="141"/>
      <c r="F38" s="141"/>
      <c r="G38" s="141"/>
      <c r="H38" s="141"/>
      <c r="I38" s="141"/>
      <c r="J38" s="141"/>
      <c r="K38" s="141"/>
      <c r="L38" s="141"/>
      <c r="M38" s="141"/>
      <c r="N38" s="141"/>
      <c r="O38" s="141"/>
      <c r="P38" s="141"/>
      <c r="Q38" s="141"/>
      <c r="R38" s="141"/>
      <c r="S38" s="141"/>
      <c r="T38" s="141"/>
      <c r="U38" s="141"/>
      <c r="V38" s="141"/>
      <c r="W38" s="141"/>
      <c r="X38" s="141"/>
      <c r="Y38" s="141"/>
      <c r="Z38" s="141"/>
      <c r="AA38" s="141"/>
      <c r="AB38" s="141"/>
      <c r="AC38" s="141"/>
      <c r="AD38" s="141"/>
      <c r="AE38" s="141"/>
      <c r="AF38" s="141"/>
    </row>
    <row r="39" spans="1:32" ht="15" customHeight="1">
      <c r="A39" s="152" t="s">
        <v>72</v>
      </c>
      <c r="B39" s="153"/>
      <c r="C39" s="153"/>
      <c r="D39" s="153"/>
      <c r="E39" s="153"/>
      <c r="F39" s="153"/>
      <c r="G39" s="153"/>
      <c r="H39" s="153"/>
      <c r="I39" s="153"/>
      <c r="J39" s="153"/>
      <c r="K39" s="153"/>
      <c r="L39" s="153"/>
      <c r="M39" s="153"/>
      <c r="N39" s="153"/>
      <c r="O39" s="153"/>
      <c r="P39" s="153"/>
      <c r="Q39" s="153"/>
      <c r="R39" s="153"/>
      <c r="S39" s="153"/>
      <c r="T39" s="153"/>
      <c r="U39" s="153"/>
      <c r="V39" s="153"/>
      <c r="W39" s="153"/>
      <c r="X39" s="153"/>
      <c r="Y39" s="153"/>
      <c r="Z39" s="153"/>
      <c r="AA39" s="153"/>
      <c r="AB39" s="153"/>
      <c r="AC39" s="153"/>
      <c r="AD39" s="153"/>
      <c r="AE39" s="153"/>
      <c r="AF39" s="154"/>
    </row>
    <row r="40" spans="1:32" ht="15" customHeight="1">
      <c r="A40" s="175" t="s">
        <v>73</v>
      </c>
      <c r="B40" s="176"/>
      <c r="C40" s="176"/>
      <c r="D40" s="176"/>
      <c r="E40" s="176"/>
      <c r="F40" s="176"/>
      <c r="G40" s="176"/>
      <c r="H40" s="176"/>
      <c r="I40" s="176"/>
      <c r="J40" s="176"/>
      <c r="K40" s="176"/>
      <c r="L40" s="176"/>
      <c r="M40" s="176"/>
      <c r="N40" s="176"/>
      <c r="O40" s="176"/>
      <c r="P40" s="176"/>
      <c r="Q40" s="176"/>
      <c r="R40" s="176"/>
      <c r="S40" s="176"/>
      <c r="T40" s="176"/>
      <c r="U40" s="176"/>
      <c r="V40" s="176"/>
      <c r="W40" s="176"/>
      <c r="X40" s="176"/>
      <c r="Y40" s="176"/>
      <c r="Z40" s="176"/>
      <c r="AA40" s="176"/>
      <c r="AB40" s="176"/>
      <c r="AC40" s="176"/>
      <c r="AD40" s="176"/>
      <c r="AE40" s="176"/>
      <c r="AF40" s="177"/>
    </row>
    <row r="41" spans="1:32" ht="15" customHeight="1">
      <c r="A41" s="158"/>
      <c r="B41" s="159"/>
      <c r="C41" s="159"/>
      <c r="D41" s="159"/>
      <c r="E41" s="159"/>
      <c r="F41" s="159"/>
      <c r="G41" s="159"/>
      <c r="H41" s="159"/>
      <c r="I41" s="159"/>
      <c r="J41" s="159"/>
      <c r="K41" s="159"/>
      <c r="L41" s="159"/>
      <c r="M41" s="159"/>
      <c r="N41" s="159"/>
      <c r="O41" s="159"/>
      <c r="P41" s="159"/>
      <c r="Q41" s="159"/>
      <c r="R41" s="159"/>
      <c r="S41" s="159"/>
      <c r="T41" s="159"/>
      <c r="U41" s="159"/>
      <c r="V41" s="159"/>
      <c r="W41" s="159"/>
      <c r="X41" s="159"/>
      <c r="Y41" s="159"/>
      <c r="Z41" s="159"/>
      <c r="AA41" s="159"/>
      <c r="AB41" s="159"/>
      <c r="AC41" s="159"/>
      <c r="AD41" s="159"/>
      <c r="AE41" s="159"/>
      <c r="AF41" s="160"/>
    </row>
    <row r="42" spans="1:32" ht="15" customHeight="1">
      <c r="A42" s="161"/>
      <c r="B42" s="162"/>
      <c r="C42" s="162"/>
      <c r="D42" s="162"/>
      <c r="E42" s="162"/>
      <c r="F42" s="162"/>
      <c r="G42" s="162"/>
      <c r="H42" s="162"/>
      <c r="I42" s="162"/>
      <c r="J42" s="162"/>
      <c r="K42" s="162"/>
      <c r="L42" s="162"/>
      <c r="M42" s="162"/>
      <c r="N42" s="162"/>
      <c r="O42" s="162"/>
      <c r="P42" s="162"/>
      <c r="Q42" s="162"/>
      <c r="R42" s="162"/>
      <c r="S42" s="162"/>
      <c r="T42" s="162"/>
      <c r="U42" s="162"/>
      <c r="V42" s="162"/>
      <c r="W42" s="162"/>
      <c r="X42" s="162"/>
      <c r="Y42" s="162"/>
      <c r="Z42" s="162"/>
      <c r="AA42" s="162"/>
      <c r="AB42" s="162"/>
      <c r="AC42" s="162"/>
      <c r="AD42" s="162"/>
      <c r="AE42" s="162"/>
      <c r="AF42" s="163"/>
    </row>
    <row r="43" spans="1:32" ht="15" customHeight="1">
      <c r="A43" s="164"/>
      <c r="B43" s="165"/>
      <c r="C43" s="165"/>
      <c r="D43" s="165"/>
      <c r="E43" s="165"/>
      <c r="F43" s="165"/>
      <c r="G43" s="165"/>
      <c r="H43" s="165"/>
      <c r="I43" s="165"/>
      <c r="J43" s="165"/>
      <c r="K43" s="165"/>
      <c r="L43" s="165"/>
      <c r="M43" s="165"/>
      <c r="N43" s="165"/>
      <c r="O43" s="165"/>
      <c r="P43" s="165"/>
      <c r="Q43" s="165"/>
      <c r="R43" s="165"/>
      <c r="S43" s="165"/>
      <c r="T43" s="165"/>
      <c r="U43" s="165"/>
      <c r="V43" s="165"/>
      <c r="W43" s="165"/>
      <c r="X43" s="165"/>
      <c r="Y43" s="165"/>
      <c r="Z43" s="165"/>
      <c r="AA43" s="165"/>
      <c r="AB43" s="165"/>
      <c r="AC43" s="165"/>
      <c r="AD43" s="165"/>
      <c r="AE43" s="165"/>
      <c r="AF43" s="166"/>
    </row>
    <row r="44" spans="1:32" ht="15" customHeight="1">
      <c r="A44" s="172" t="s">
        <v>425</v>
      </c>
      <c r="B44" s="173"/>
      <c r="C44" s="173"/>
      <c r="D44" s="173"/>
      <c r="E44" s="173"/>
      <c r="F44" s="173"/>
      <c r="G44" s="173"/>
      <c r="H44" s="173"/>
      <c r="I44" s="173"/>
      <c r="J44" s="173"/>
      <c r="K44" s="173"/>
      <c r="L44" s="173"/>
      <c r="M44" s="173"/>
      <c r="N44" s="173"/>
      <c r="O44" s="173"/>
      <c r="P44" s="173"/>
      <c r="Q44" s="173"/>
      <c r="R44" s="173"/>
      <c r="S44" s="173"/>
      <c r="T44" s="173"/>
      <c r="U44" s="173"/>
      <c r="V44" s="173"/>
      <c r="W44" s="173"/>
      <c r="X44" s="173"/>
      <c r="Y44" s="173"/>
      <c r="Z44" s="173"/>
      <c r="AA44" s="173"/>
      <c r="AB44" s="173"/>
      <c r="AC44" s="173"/>
      <c r="AD44" s="173"/>
      <c r="AE44" s="173"/>
      <c r="AF44" s="174"/>
    </row>
    <row r="45" spans="1:32" ht="15" customHeight="1">
      <c r="A45" s="167" t="s">
        <v>74</v>
      </c>
      <c r="B45" s="168"/>
      <c r="C45" s="168"/>
      <c r="D45" s="168"/>
      <c r="E45" s="168"/>
      <c r="F45" s="168"/>
      <c r="G45" s="168"/>
      <c r="H45" s="168"/>
      <c r="I45" s="168"/>
      <c r="J45" s="168"/>
      <c r="K45" s="168"/>
      <c r="L45" s="168"/>
      <c r="M45" s="168"/>
      <c r="N45" s="168"/>
      <c r="O45" s="168"/>
      <c r="P45" s="168"/>
      <c r="Q45" s="168"/>
      <c r="R45" s="168"/>
      <c r="S45" s="168"/>
      <c r="T45" s="168"/>
      <c r="U45" s="168"/>
      <c r="V45" s="168"/>
      <c r="W45" s="168"/>
      <c r="X45" s="168"/>
      <c r="Y45" s="168"/>
      <c r="Z45" s="168"/>
      <c r="AA45" s="168"/>
      <c r="AB45" s="168"/>
      <c r="AC45" s="168"/>
      <c r="AD45" s="168"/>
      <c r="AE45" s="168"/>
      <c r="AF45" s="169"/>
    </row>
    <row r="46" spans="1:32" ht="15" customHeight="1">
      <c r="A46" s="167" t="s">
        <v>75</v>
      </c>
      <c r="B46" s="168"/>
      <c r="C46" s="168"/>
      <c r="D46" s="168"/>
      <c r="E46" s="168"/>
      <c r="F46" s="168"/>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9"/>
    </row>
    <row r="47" spans="1:32" ht="15" customHeight="1">
      <c r="A47" s="167" t="s">
        <v>76</v>
      </c>
      <c r="B47" s="168"/>
      <c r="C47" s="168"/>
      <c r="D47" s="168"/>
      <c r="E47" s="168"/>
      <c r="F47" s="168"/>
      <c r="G47" s="168"/>
      <c r="H47" s="168"/>
      <c r="I47" s="168"/>
      <c r="J47" s="168"/>
      <c r="K47" s="168"/>
      <c r="L47" s="168"/>
      <c r="M47" s="168"/>
      <c r="N47" s="168"/>
      <c r="O47" s="168"/>
      <c r="P47" s="168"/>
      <c r="Q47" s="168"/>
      <c r="R47" s="168"/>
      <c r="S47" s="168"/>
      <c r="T47" s="168"/>
      <c r="U47" s="168"/>
      <c r="V47" s="168"/>
      <c r="W47" s="168"/>
      <c r="X47" s="168"/>
      <c r="Y47" s="168"/>
      <c r="Z47" s="168"/>
      <c r="AA47" s="168"/>
      <c r="AB47" s="168"/>
      <c r="AC47" s="168"/>
      <c r="AD47" s="168"/>
      <c r="AE47" s="168"/>
      <c r="AF47" s="169"/>
    </row>
    <row r="48" spans="1:32" ht="15" customHeight="1">
      <c r="A48" s="167" t="s">
        <v>77</v>
      </c>
      <c r="B48" s="168"/>
      <c r="C48" s="168"/>
      <c r="D48" s="168"/>
      <c r="E48" s="168"/>
      <c r="F48" s="168"/>
      <c r="G48" s="168"/>
      <c r="H48" s="168"/>
      <c r="I48" s="168"/>
      <c r="J48" s="168"/>
      <c r="K48" s="168"/>
      <c r="L48" s="168"/>
      <c r="M48" s="168"/>
      <c r="N48" s="168"/>
      <c r="O48" s="168"/>
      <c r="P48" s="168"/>
      <c r="Q48" s="168"/>
      <c r="R48" s="168"/>
      <c r="S48" s="168"/>
      <c r="T48" s="168"/>
      <c r="U48" s="168"/>
      <c r="V48" s="168"/>
      <c r="W48" s="168"/>
      <c r="X48" s="168"/>
      <c r="Y48" s="168"/>
      <c r="Z48" s="168"/>
      <c r="AA48" s="168"/>
      <c r="AB48" s="168"/>
      <c r="AC48" s="168"/>
      <c r="AD48" s="168"/>
      <c r="AE48" s="168"/>
      <c r="AF48" s="169"/>
    </row>
    <row r="49" spans="1:32" ht="15" customHeight="1">
      <c r="A49" s="167" t="s">
        <v>372</v>
      </c>
      <c r="B49" s="168"/>
      <c r="C49" s="168"/>
      <c r="D49" s="168"/>
      <c r="E49" s="168"/>
      <c r="F49" s="168"/>
      <c r="G49" s="168"/>
      <c r="H49" s="168"/>
      <c r="I49" s="168"/>
      <c r="J49" s="168"/>
      <c r="K49" s="168"/>
      <c r="L49" s="168"/>
      <c r="M49" s="168"/>
      <c r="N49" s="168"/>
      <c r="O49" s="168"/>
      <c r="P49" s="168"/>
      <c r="Q49" s="168"/>
      <c r="R49" s="168"/>
      <c r="S49" s="168"/>
      <c r="T49" s="168"/>
      <c r="U49" s="168"/>
      <c r="V49" s="168"/>
      <c r="W49" s="168"/>
      <c r="X49" s="168"/>
      <c r="Y49" s="168"/>
      <c r="Z49" s="168"/>
      <c r="AA49" s="168"/>
      <c r="AB49" s="168"/>
      <c r="AC49" s="168"/>
      <c r="AD49" s="168"/>
      <c r="AE49" s="168"/>
      <c r="AF49" s="169"/>
    </row>
    <row r="50" spans="1:32" ht="15" customHeight="1">
      <c r="A50" s="155" t="str">
        <f>IF(N(Form2!D3="")+N(Form2!E16="")+N(Form2!Q16="")+N(Form2!A20=""),"***Please fill in the next sheet Form2***","")</f>
        <v>***Please fill in the next sheet Form2***</v>
      </c>
      <c r="B50" s="156"/>
      <c r="C50" s="156"/>
      <c r="D50" s="156"/>
      <c r="E50" s="156"/>
      <c r="F50" s="156"/>
      <c r="G50" s="156"/>
      <c r="H50" s="156"/>
      <c r="I50" s="156"/>
      <c r="J50" s="156"/>
      <c r="K50" s="156"/>
      <c r="L50" s="156"/>
      <c r="M50" s="156"/>
      <c r="N50" s="156"/>
      <c r="O50" s="156"/>
      <c r="P50" s="156"/>
      <c r="Q50" s="156"/>
      <c r="R50" s="156"/>
      <c r="S50" s="156"/>
      <c r="T50" s="156"/>
      <c r="U50" s="156"/>
      <c r="V50" s="156"/>
      <c r="W50" s="156"/>
      <c r="X50" s="156"/>
      <c r="Y50" s="156"/>
      <c r="Z50" s="156"/>
      <c r="AA50" s="156"/>
      <c r="AB50" s="156"/>
      <c r="AC50" s="156"/>
      <c r="AD50" s="156"/>
      <c r="AE50" s="156"/>
      <c r="AF50" s="157"/>
    </row>
  </sheetData>
  <sheetProtection sheet="1" formatRows="0"/>
  <mergeCells count="57">
    <mergeCell ref="AC1:AF1"/>
    <mergeCell ref="A24:G24"/>
    <mergeCell ref="H24:P24"/>
    <mergeCell ref="Q24:AF24"/>
    <mergeCell ref="A3:AF3"/>
    <mergeCell ref="A14:F14"/>
    <mergeCell ref="A8:AF8"/>
    <mergeCell ref="A11:I11"/>
    <mergeCell ref="A15:AF15"/>
    <mergeCell ref="AB9:AF9"/>
    <mergeCell ref="A5:AF5"/>
    <mergeCell ref="T9:AA9"/>
    <mergeCell ref="A9:S9"/>
    <mergeCell ref="T10:AA10"/>
    <mergeCell ref="A6:AF6"/>
    <mergeCell ref="A7:AF7"/>
    <mergeCell ref="J10:S10"/>
    <mergeCell ref="A12:M12"/>
    <mergeCell ref="T11:AA11"/>
    <mergeCell ref="AB10:AF10"/>
    <mergeCell ref="J11:N11"/>
    <mergeCell ref="O11:S11"/>
    <mergeCell ref="A13:M13"/>
    <mergeCell ref="N12:AF12"/>
    <mergeCell ref="N13:AF13"/>
    <mergeCell ref="AB11:AF11"/>
    <mergeCell ref="A10:I10"/>
    <mergeCell ref="G14:AF14"/>
    <mergeCell ref="A16:S16"/>
    <mergeCell ref="A17:I17"/>
    <mergeCell ref="T17:AF17"/>
    <mergeCell ref="J17:S17"/>
    <mergeCell ref="A18:I18"/>
    <mergeCell ref="T18:AF18"/>
    <mergeCell ref="J18:N18"/>
    <mergeCell ref="O18:S18"/>
    <mergeCell ref="T16:AF16"/>
    <mergeCell ref="A19:AF19"/>
    <mergeCell ref="G21:AF21"/>
    <mergeCell ref="A32:AF37"/>
    <mergeCell ref="A48:AF48"/>
    <mergeCell ref="A44:AF44"/>
    <mergeCell ref="A40:AF40"/>
    <mergeCell ref="A22:AF22"/>
    <mergeCell ref="A21:F21"/>
    <mergeCell ref="A38:AF38"/>
    <mergeCell ref="A20:AF20"/>
    <mergeCell ref="A23:AF23"/>
    <mergeCell ref="A25:AF30"/>
    <mergeCell ref="A31:AF31"/>
    <mergeCell ref="A39:AF39"/>
    <mergeCell ref="A50:AF50"/>
    <mergeCell ref="A41:AF43"/>
    <mergeCell ref="A45:AF45"/>
    <mergeCell ref="A46:AF46"/>
    <mergeCell ref="A47:AF47"/>
    <mergeCell ref="A49:AF49"/>
  </mergeCells>
  <dataValidations count="6">
    <dataValidation type="date" allowBlank="1" showInputMessage="1" showErrorMessage="1" errorTitle="Format Error" error="Please enter the date yyyy/mm/dd format." sqref="T10:AA10">
      <formula1>5115</formula1>
      <formula2>43831</formula2>
    </dataValidation>
    <dataValidation type="list" allowBlank="1" showInputMessage="1" showErrorMessage="1" sqref="AB10:AF10">
      <formula1>gender</formula1>
    </dataValidation>
    <dataValidation type="list" allowBlank="1" showInputMessage="1" showErrorMessage="1" sqref="A13:M13">
      <formula1>status</formula1>
    </dataValidation>
    <dataValidation type="list" allowBlank="1" showInputMessage="1" showErrorMessage="1" sqref="N13:AF13">
      <formula1>nation</formula1>
    </dataValidation>
    <dataValidation type="list" allowBlank="1" showInputMessage="1" sqref="A6:AF6">
      <formula1>Country</formula1>
    </dataValidation>
    <dataValidation type="list" allowBlank="1" showInputMessage="1" sqref="A7:AF7">
      <formula1>INDIRECT(SUBSTITUTE(A6," ","_"))</formula1>
    </dataValidation>
  </dataValidations>
  <printOptions/>
  <pageMargins left="0.7" right="0.7" top="0.75" bottom="0.75" header="0.3" footer="0.3"/>
  <pageSetup fitToHeight="1" fitToWidth="1" horizontalDpi="600" verticalDpi="600" orientation="portrait" paperSize="9" r:id="rId3"/>
  <legacyDrawing r:id="rId2"/>
</worksheet>
</file>

<file path=xl/worksheets/sheet2.xml><?xml version="1.0" encoding="utf-8"?>
<worksheet xmlns="http://schemas.openxmlformats.org/spreadsheetml/2006/main" xmlns:r="http://schemas.openxmlformats.org/officeDocument/2006/relationships">
  <sheetPr>
    <pageSetUpPr fitToPage="1"/>
  </sheetPr>
  <dimension ref="A1:AT50"/>
  <sheetViews>
    <sheetView showGridLines="0" zoomScalePageLayoutView="0" workbookViewId="0" topLeftCell="A1">
      <selection activeCell="D3" sqref="D3:E6"/>
    </sheetView>
  </sheetViews>
  <sheetFormatPr defaultColWidth="2.21484375" defaultRowHeight="15" customHeight="1"/>
  <cols>
    <col min="1" max="15" width="2.21484375" style="8" customWidth="1"/>
    <col min="16" max="16" width="2.3359375" style="8" customWidth="1"/>
    <col min="17" max="36" width="2.21484375" style="8" customWidth="1"/>
    <col min="37" max="37" width="3.6640625" style="8" customWidth="1"/>
    <col min="38" max="38" width="2.21484375" style="8" hidden="1" customWidth="1"/>
    <col min="39" max="39" width="12.77734375" style="8" hidden="1" customWidth="1"/>
    <col min="40" max="40" width="7.10546875" style="8" hidden="1" customWidth="1"/>
    <col min="41" max="41" width="5.10546875" style="8" hidden="1" customWidth="1"/>
    <col min="42" max="43" width="10.4453125" style="8" hidden="1" customWidth="1"/>
    <col min="44" max="44" width="8.77734375" style="8" hidden="1" customWidth="1"/>
    <col min="45" max="45" width="10.99609375" style="8" hidden="1" customWidth="1"/>
    <col min="46" max="46" width="9.5546875" style="8" hidden="1" customWidth="1"/>
    <col min="47" max="47" width="2.21484375" style="8" hidden="1" customWidth="1"/>
    <col min="48" max="16384" width="2.21484375" style="8" customWidth="1"/>
  </cols>
  <sheetData>
    <row r="1" spans="1:32" ht="15" customHeight="1">
      <c r="A1" s="256" t="s">
        <v>109</v>
      </c>
      <c r="B1" s="257"/>
      <c r="C1" s="257"/>
      <c r="D1" s="257"/>
      <c r="E1" s="257"/>
      <c r="F1" s="257"/>
      <c r="G1" s="257"/>
      <c r="H1" s="257"/>
      <c r="I1" s="257"/>
      <c r="J1" s="257"/>
      <c r="K1" s="257"/>
      <c r="L1" s="257"/>
      <c r="M1" s="257"/>
      <c r="N1" s="257"/>
      <c r="O1" s="257"/>
      <c r="P1" s="257"/>
      <c r="Q1" s="257"/>
      <c r="R1" s="257"/>
      <c r="S1" s="257"/>
      <c r="T1" s="257"/>
      <c r="U1" s="257"/>
      <c r="V1" s="257"/>
      <c r="W1" s="257"/>
      <c r="X1" s="257"/>
      <c r="Y1" s="257"/>
      <c r="Z1" s="257"/>
      <c r="AA1" s="257"/>
      <c r="AB1" s="257"/>
      <c r="AC1" s="257"/>
      <c r="AD1" s="257"/>
      <c r="AE1" s="257"/>
      <c r="AF1" s="258"/>
    </row>
    <row r="2" spans="1:32" ht="15" customHeight="1">
      <c r="A2" s="259" t="s">
        <v>110</v>
      </c>
      <c r="B2" s="259"/>
      <c r="C2" s="259"/>
      <c r="D2" s="181" t="s">
        <v>418</v>
      </c>
      <c r="E2" s="181"/>
      <c r="F2" s="181" t="s">
        <v>658</v>
      </c>
      <c r="G2" s="181"/>
      <c r="H2" s="181"/>
      <c r="I2" s="181"/>
      <c r="J2" s="181"/>
      <c r="K2" s="181"/>
      <c r="L2" s="181"/>
      <c r="M2" s="181"/>
      <c r="N2" s="181"/>
      <c r="O2" s="181"/>
      <c r="P2" s="181"/>
      <c r="Q2" s="181"/>
      <c r="R2" s="181"/>
      <c r="S2" s="181"/>
      <c r="T2" s="181"/>
      <c r="U2" s="181"/>
      <c r="V2" s="181"/>
      <c r="W2" s="181"/>
      <c r="X2" s="181" t="s">
        <v>111</v>
      </c>
      <c r="Y2" s="181"/>
      <c r="Z2" s="181"/>
      <c r="AA2" s="181"/>
      <c r="AB2" s="181"/>
      <c r="AC2" s="181"/>
      <c r="AD2" s="181"/>
      <c r="AE2" s="181"/>
      <c r="AF2" s="181"/>
    </row>
    <row r="3" spans="1:32" ht="15" customHeight="1">
      <c r="A3" s="230" t="s">
        <v>112</v>
      </c>
      <c r="B3" s="215"/>
      <c r="C3" s="216"/>
      <c r="D3" s="246"/>
      <c r="E3" s="247"/>
      <c r="F3" s="234">
        <f>IF(Ord_1="","",IF(ISERROR(VLOOKUP(Ord_1,Research,2,FALSE)&amp;""),"Please confirm the No. you enter.",VLOOKUP(Ord_1,Research,2,FALSE)&amp;""))</f>
      </c>
      <c r="G3" s="235"/>
      <c r="H3" s="235"/>
      <c r="I3" s="235"/>
      <c r="J3" s="235"/>
      <c r="K3" s="235"/>
      <c r="L3" s="235"/>
      <c r="M3" s="235"/>
      <c r="N3" s="235"/>
      <c r="O3" s="235"/>
      <c r="P3" s="235"/>
      <c r="Q3" s="235"/>
      <c r="R3" s="235"/>
      <c r="S3" s="235"/>
      <c r="T3" s="235"/>
      <c r="U3" s="235"/>
      <c r="V3" s="235"/>
      <c r="W3" s="236"/>
      <c r="X3" s="217">
        <f>IF(Ord_1="","",IF(ISERROR(VLOOKUP(Ord_1,Research,6,FALSE)&amp;""),"",VLOOKUP(Ord_1,Research,6,FALSE)&amp;""))</f>
      </c>
      <c r="Y3" s="218"/>
      <c r="Z3" s="218"/>
      <c r="AA3" s="218"/>
      <c r="AB3" s="218"/>
      <c r="AC3" s="218"/>
      <c r="AD3" s="218"/>
      <c r="AE3" s="218"/>
      <c r="AF3" s="219"/>
    </row>
    <row r="4" spans="1:32" ht="15" customHeight="1">
      <c r="A4" s="191"/>
      <c r="B4" s="192"/>
      <c r="C4" s="193"/>
      <c r="D4" s="248"/>
      <c r="E4" s="249"/>
      <c r="F4" s="234">
        <f>IF(Ord_1="","",IF(ISERROR(VLOOKUP(Ord_1,Research,3,FALSE)&amp;""),"Please confirm the No. you enter.",VLOOKUP(Ord_1,Research,3,FALSE)&amp;""))</f>
      </c>
      <c r="G4" s="235"/>
      <c r="H4" s="235"/>
      <c r="I4" s="235"/>
      <c r="J4" s="235"/>
      <c r="K4" s="235"/>
      <c r="L4" s="235"/>
      <c r="M4" s="235"/>
      <c r="N4" s="235"/>
      <c r="O4" s="235"/>
      <c r="P4" s="235"/>
      <c r="Q4" s="235"/>
      <c r="R4" s="235"/>
      <c r="S4" s="235"/>
      <c r="T4" s="235"/>
      <c r="U4" s="235"/>
      <c r="V4" s="235"/>
      <c r="W4" s="236"/>
      <c r="X4" s="220"/>
      <c r="Y4" s="221"/>
      <c r="Z4" s="221"/>
      <c r="AA4" s="221"/>
      <c r="AB4" s="221"/>
      <c r="AC4" s="221"/>
      <c r="AD4" s="221"/>
      <c r="AE4" s="221"/>
      <c r="AF4" s="222"/>
    </row>
    <row r="5" spans="1:32" ht="15" customHeight="1">
      <c r="A5" s="191"/>
      <c r="B5" s="192"/>
      <c r="C5" s="193"/>
      <c r="D5" s="248"/>
      <c r="E5" s="249"/>
      <c r="F5" s="237"/>
      <c r="G5" s="238"/>
      <c r="H5" s="238"/>
      <c r="I5" s="238"/>
      <c r="J5" s="238"/>
      <c r="K5" s="238"/>
      <c r="L5" s="238"/>
      <c r="M5" s="238"/>
      <c r="N5" s="238"/>
      <c r="O5" s="238"/>
      <c r="P5" s="238"/>
      <c r="Q5" s="238"/>
      <c r="R5" s="238"/>
      <c r="S5" s="238"/>
      <c r="T5" s="238"/>
      <c r="U5" s="238"/>
      <c r="V5" s="238"/>
      <c r="W5" s="239"/>
      <c r="X5" s="260">
        <f>IF(Ord_1="","",IF(ISERROR(VLOOKUP(Ord_1,Research,5,FALSE)&amp;""),"",VLOOKUP(Ord_1,Research,5,FALSE)&amp;""))</f>
      </c>
      <c r="Y5" s="223"/>
      <c r="Z5" s="223"/>
      <c r="AA5" s="223"/>
      <c r="AB5" s="223"/>
      <c r="AC5" s="223"/>
      <c r="AD5" s="223"/>
      <c r="AE5" s="223"/>
      <c r="AF5" s="224"/>
    </row>
    <row r="6" spans="1:32" ht="15" customHeight="1">
      <c r="A6" s="231"/>
      <c r="B6" s="232"/>
      <c r="C6" s="233"/>
      <c r="D6" s="250"/>
      <c r="E6" s="251"/>
      <c r="F6" s="240"/>
      <c r="G6" s="241"/>
      <c r="H6" s="241"/>
      <c r="I6" s="241"/>
      <c r="J6" s="241"/>
      <c r="K6" s="241"/>
      <c r="L6" s="241"/>
      <c r="M6" s="241"/>
      <c r="N6" s="241"/>
      <c r="O6" s="241"/>
      <c r="P6" s="241"/>
      <c r="Q6" s="241"/>
      <c r="R6" s="241"/>
      <c r="S6" s="241"/>
      <c r="T6" s="241"/>
      <c r="U6" s="241"/>
      <c r="V6" s="241"/>
      <c r="W6" s="242"/>
      <c r="X6" s="261"/>
      <c r="Y6" s="225"/>
      <c r="Z6" s="225"/>
      <c r="AA6" s="225"/>
      <c r="AB6" s="225"/>
      <c r="AC6" s="225"/>
      <c r="AD6" s="225"/>
      <c r="AE6" s="225"/>
      <c r="AF6" s="226"/>
    </row>
    <row r="7" spans="1:32" ht="15" customHeight="1">
      <c r="A7" s="230" t="s">
        <v>113</v>
      </c>
      <c r="B7" s="215"/>
      <c r="C7" s="216"/>
      <c r="D7" s="255"/>
      <c r="E7" s="255"/>
      <c r="F7" s="234">
        <f>IF(Ord_2="","",IF(ISERROR(VLOOKUP(Ord_2,Research,2,FALSE)&amp;""),"Please confirm the No. you enter.",VLOOKUP(Ord_2,Research,2,FALSE)&amp;""))</f>
      </c>
      <c r="G7" s="235"/>
      <c r="H7" s="235"/>
      <c r="I7" s="235"/>
      <c r="J7" s="235"/>
      <c r="K7" s="235"/>
      <c r="L7" s="235"/>
      <c r="M7" s="235"/>
      <c r="N7" s="235"/>
      <c r="O7" s="235"/>
      <c r="P7" s="235"/>
      <c r="Q7" s="235"/>
      <c r="R7" s="235"/>
      <c r="S7" s="235"/>
      <c r="T7" s="235"/>
      <c r="U7" s="235"/>
      <c r="V7" s="235"/>
      <c r="W7" s="236"/>
      <c r="X7" s="217">
        <f>IF(Ord_2="","",IF(ISERROR(VLOOKUP(Ord_2,Research,6,FALSE)&amp;""),"",VLOOKUP(Ord_2,Research,6,FALSE)&amp;""))</f>
      </c>
      <c r="Y7" s="218"/>
      <c r="Z7" s="218"/>
      <c r="AA7" s="218"/>
      <c r="AB7" s="218"/>
      <c r="AC7" s="218"/>
      <c r="AD7" s="218"/>
      <c r="AE7" s="218"/>
      <c r="AF7" s="219"/>
    </row>
    <row r="8" spans="1:32" ht="15" customHeight="1">
      <c r="A8" s="191"/>
      <c r="B8" s="192"/>
      <c r="C8" s="193"/>
      <c r="D8" s="255"/>
      <c r="E8" s="255"/>
      <c r="F8" s="234">
        <f>IF(Ord_2="","",IF(ISERROR(VLOOKUP(Ord_2,Research,3,FALSE)&amp;""),"Please confirm the No. you enter.",VLOOKUP(Ord_2,Research,3,FALSE)&amp;""))</f>
      </c>
      <c r="G8" s="235"/>
      <c r="H8" s="235"/>
      <c r="I8" s="235"/>
      <c r="J8" s="235"/>
      <c r="K8" s="235"/>
      <c r="L8" s="235"/>
      <c r="M8" s="235"/>
      <c r="N8" s="235"/>
      <c r="O8" s="235"/>
      <c r="P8" s="235"/>
      <c r="Q8" s="235"/>
      <c r="R8" s="235"/>
      <c r="S8" s="235"/>
      <c r="T8" s="235"/>
      <c r="U8" s="235"/>
      <c r="V8" s="235"/>
      <c r="W8" s="236"/>
      <c r="X8" s="220"/>
      <c r="Y8" s="221"/>
      <c r="Z8" s="221"/>
      <c r="AA8" s="221"/>
      <c r="AB8" s="221"/>
      <c r="AC8" s="221"/>
      <c r="AD8" s="221"/>
      <c r="AE8" s="221"/>
      <c r="AF8" s="222"/>
    </row>
    <row r="9" spans="1:32" ht="15" customHeight="1">
      <c r="A9" s="191"/>
      <c r="B9" s="192"/>
      <c r="C9" s="193"/>
      <c r="D9" s="255"/>
      <c r="E9" s="255"/>
      <c r="F9" s="237"/>
      <c r="G9" s="238"/>
      <c r="H9" s="238"/>
      <c r="I9" s="238"/>
      <c r="J9" s="238"/>
      <c r="K9" s="238"/>
      <c r="L9" s="238"/>
      <c r="M9" s="238"/>
      <c r="N9" s="238"/>
      <c r="O9" s="238"/>
      <c r="P9" s="238"/>
      <c r="Q9" s="238"/>
      <c r="R9" s="238"/>
      <c r="S9" s="238"/>
      <c r="T9" s="238"/>
      <c r="U9" s="238"/>
      <c r="V9" s="238"/>
      <c r="W9" s="239"/>
      <c r="X9" s="260">
        <f>IF(Ord_2="","",IF(ISERROR(VLOOKUP(Ord_2,Research,5,FALSE)&amp;""),"",VLOOKUP(Ord_2,Research,5,FALSE)&amp;""))</f>
      </c>
      <c r="Y9" s="223"/>
      <c r="Z9" s="223"/>
      <c r="AA9" s="223"/>
      <c r="AB9" s="223"/>
      <c r="AC9" s="223"/>
      <c r="AD9" s="223"/>
      <c r="AE9" s="223"/>
      <c r="AF9" s="224"/>
    </row>
    <row r="10" spans="1:32" ht="15" customHeight="1">
      <c r="A10" s="191"/>
      <c r="B10" s="192"/>
      <c r="C10" s="193"/>
      <c r="D10" s="255"/>
      <c r="E10" s="255"/>
      <c r="F10" s="240"/>
      <c r="G10" s="241"/>
      <c r="H10" s="241"/>
      <c r="I10" s="241"/>
      <c r="J10" s="241"/>
      <c r="K10" s="241"/>
      <c r="L10" s="241"/>
      <c r="M10" s="241"/>
      <c r="N10" s="241"/>
      <c r="O10" s="241"/>
      <c r="P10" s="241"/>
      <c r="Q10" s="241"/>
      <c r="R10" s="241"/>
      <c r="S10" s="241"/>
      <c r="T10" s="241"/>
      <c r="U10" s="241"/>
      <c r="V10" s="241"/>
      <c r="W10" s="242"/>
      <c r="X10" s="260"/>
      <c r="Y10" s="223"/>
      <c r="Z10" s="223"/>
      <c r="AA10" s="223"/>
      <c r="AB10" s="223"/>
      <c r="AC10" s="223"/>
      <c r="AD10" s="223"/>
      <c r="AE10" s="223"/>
      <c r="AF10" s="224"/>
    </row>
    <row r="11" spans="1:32" ht="15" customHeight="1">
      <c r="A11" s="230" t="s">
        <v>114</v>
      </c>
      <c r="B11" s="215"/>
      <c r="C11" s="216"/>
      <c r="D11" s="246"/>
      <c r="E11" s="247"/>
      <c r="F11" s="234">
        <f>IF(Ord_3="","",IF(ISERROR(VLOOKUP(Ord_3,Research,2,FALSE)&amp;""),"Please confirm the No. you enter.",VLOOKUP(Ord_3,Research,2,FALSE)&amp;""))</f>
      </c>
      <c r="G11" s="235"/>
      <c r="H11" s="235"/>
      <c r="I11" s="235"/>
      <c r="J11" s="235"/>
      <c r="K11" s="235"/>
      <c r="L11" s="235"/>
      <c r="M11" s="235"/>
      <c r="N11" s="235"/>
      <c r="O11" s="235"/>
      <c r="P11" s="235"/>
      <c r="Q11" s="235"/>
      <c r="R11" s="235"/>
      <c r="S11" s="235"/>
      <c r="T11" s="235"/>
      <c r="U11" s="235"/>
      <c r="V11" s="235"/>
      <c r="W11" s="236"/>
      <c r="X11" s="218">
        <f>IF(Ord_3="","",IF(ISERROR(VLOOKUP(Ord_3,Research,6,FALSE)&amp;""),"",VLOOKUP(Ord_3,Research,6,FALSE)&amp;""))</f>
      </c>
      <c r="Y11" s="218"/>
      <c r="Z11" s="218"/>
      <c r="AA11" s="218"/>
      <c r="AB11" s="218"/>
      <c r="AC11" s="218"/>
      <c r="AD11" s="218"/>
      <c r="AE11" s="218"/>
      <c r="AF11" s="219"/>
    </row>
    <row r="12" spans="1:32" ht="15" customHeight="1">
      <c r="A12" s="191"/>
      <c r="B12" s="192"/>
      <c r="C12" s="193"/>
      <c r="D12" s="248"/>
      <c r="E12" s="249"/>
      <c r="F12" s="234">
        <f>IF(Ord_3="","",IF(ISERROR(VLOOKUP(Ord_3,Research,3,FALSE)&amp;""),"Please confirm the No. you enter.",VLOOKUP(Ord_3,Research,3,FALSE)&amp;""))</f>
      </c>
      <c r="G12" s="235"/>
      <c r="H12" s="235"/>
      <c r="I12" s="235"/>
      <c r="J12" s="235"/>
      <c r="K12" s="235"/>
      <c r="L12" s="235"/>
      <c r="M12" s="235"/>
      <c r="N12" s="235"/>
      <c r="O12" s="235"/>
      <c r="P12" s="235"/>
      <c r="Q12" s="235"/>
      <c r="R12" s="235"/>
      <c r="S12" s="235"/>
      <c r="T12" s="235"/>
      <c r="U12" s="235"/>
      <c r="V12" s="235"/>
      <c r="W12" s="236"/>
      <c r="X12" s="221"/>
      <c r="Y12" s="221"/>
      <c r="Z12" s="221"/>
      <c r="AA12" s="221"/>
      <c r="AB12" s="221"/>
      <c r="AC12" s="221"/>
      <c r="AD12" s="221"/>
      <c r="AE12" s="221"/>
      <c r="AF12" s="222"/>
    </row>
    <row r="13" spans="1:32" ht="15" customHeight="1">
      <c r="A13" s="191"/>
      <c r="B13" s="192"/>
      <c r="C13" s="193"/>
      <c r="D13" s="248"/>
      <c r="E13" s="249"/>
      <c r="F13" s="237"/>
      <c r="G13" s="238"/>
      <c r="H13" s="238"/>
      <c r="I13" s="238"/>
      <c r="J13" s="238"/>
      <c r="K13" s="238"/>
      <c r="L13" s="238"/>
      <c r="M13" s="238"/>
      <c r="N13" s="238"/>
      <c r="O13" s="238"/>
      <c r="P13" s="238"/>
      <c r="Q13" s="238"/>
      <c r="R13" s="238"/>
      <c r="S13" s="238"/>
      <c r="T13" s="238"/>
      <c r="U13" s="238"/>
      <c r="V13" s="238"/>
      <c r="W13" s="239"/>
      <c r="X13" s="223">
        <f>IF(Ord_3="","",IF(ISERROR(VLOOKUP(Ord_3,Research,5,FALSE)&amp;""),"",VLOOKUP(Ord_3,Research,5,FALSE)&amp;""))</f>
      </c>
      <c r="Y13" s="223"/>
      <c r="Z13" s="223"/>
      <c r="AA13" s="223"/>
      <c r="AB13" s="223"/>
      <c r="AC13" s="223"/>
      <c r="AD13" s="223"/>
      <c r="AE13" s="223"/>
      <c r="AF13" s="224"/>
    </row>
    <row r="14" spans="1:46" ht="15" customHeight="1">
      <c r="A14" s="231"/>
      <c r="B14" s="232"/>
      <c r="C14" s="233"/>
      <c r="D14" s="250"/>
      <c r="E14" s="251"/>
      <c r="F14" s="240"/>
      <c r="G14" s="241"/>
      <c r="H14" s="241"/>
      <c r="I14" s="241"/>
      <c r="J14" s="241"/>
      <c r="K14" s="241"/>
      <c r="L14" s="241"/>
      <c r="M14" s="241"/>
      <c r="N14" s="241"/>
      <c r="O14" s="241"/>
      <c r="P14" s="241"/>
      <c r="Q14" s="241"/>
      <c r="R14" s="241"/>
      <c r="S14" s="241"/>
      <c r="T14" s="241"/>
      <c r="U14" s="241"/>
      <c r="V14" s="241"/>
      <c r="W14" s="242"/>
      <c r="X14" s="225"/>
      <c r="Y14" s="225"/>
      <c r="Z14" s="225"/>
      <c r="AA14" s="225"/>
      <c r="AB14" s="225"/>
      <c r="AC14" s="225"/>
      <c r="AD14" s="225"/>
      <c r="AE14" s="225"/>
      <c r="AF14" s="226"/>
      <c r="AO14" s="10">
        <v>101</v>
      </c>
      <c r="AP14" s="10">
        <v>102</v>
      </c>
      <c r="AQ14" s="10">
        <v>103</v>
      </c>
      <c r="AR14" s="10">
        <v>104</v>
      </c>
      <c r="AS14" s="10">
        <v>105</v>
      </c>
      <c r="AT14" s="10">
        <v>106</v>
      </c>
    </row>
    <row r="15" spans="1:46" ht="15" customHeight="1">
      <c r="A15" s="265" t="s">
        <v>468</v>
      </c>
      <c r="B15" s="266"/>
      <c r="C15" s="266"/>
      <c r="D15" s="266"/>
      <c r="E15" s="267"/>
      <c r="F15" s="256" t="str">
        <f>IF(ISERROR(VLOOKUP($AN$16,error_message,2,FALSE)&amp;""),"",VLOOKUP($AN$16,error_message,2,FALSE)&amp;"")</f>
        <v>Please do not leave [From] and [To] blank.</v>
      </c>
      <c r="G15" s="257"/>
      <c r="H15" s="257"/>
      <c r="I15" s="257"/>
      <c r="J15" s="257"/>
      <c r="K15" s="257"/>
      <c r="L15" s="257"/>
      <c r="M15" s="257"/>
      <c r="N15" s="257"/>
      <c r="O15" s="257"/>
      <c r="P15" s="257"/>
      <c r="Q15" s="257"/>
      <c r="R15" s="257"/>
      <c r="S15" s="257"/>
      <c r="T15" s="257"/>
      <c r="U15" s="257"/>
      <c r="V15" s="257"/>
      <c r="W15" s="257"/>
      <c r="X15" s="257"/>
      <c r="Y15" s="257"/>
      <c r="Z15" s="257"/>
      <c r="AA15" s="257"/>
      <c r="AB15" s="257"/>
      <c r="AC15" s="257"/>
      <c r="AD15" s="257"/>
      <c r="AE15" s="257"/>
      <c r="AF15" s="258"/>
      <c r="AM15" s="11" t="s">
        <v>120</v>
      </c>
      <c r="AN15" s="11" t="s">
        <v>131</v>
      </c>
      <c r="AO15" s="11" t="s">
        <v>132</v>
      </c>
      <c r="AP15" s="11" t="s">
        <v>133</v>
      </c>
      <c r="AQ15" s="11" t="s">
        <v>134</v>
      </c>
      <c r="AR15" s="11" t="s">
        <v>136</v>
      </c>
      <c r="AS15" s="11" t="s">
        <v>135</v>
      </c>
      <c r="AT15" s="11" t="s">
        <v>390</v>
      </c>
    </row>
    <row r="16" spans="1:46" ht="15" customHeight="1">
      <c r="A16" s="214" t="s">
        <v>117</v>
      </c>
      <c r="B16" s="215"/>
      <c r="C16" s="215"/>
      <c r="D16" s="216"/>
      <c r="E16" s="243"/>
      <c r="F16" s="244"/>
      <c r="G16" s="244"/>
      <c r="H16" s="244"/>
      <c r="I16" s="244"/>
      <c r="J16" s="244"/>
      <c r="K16" s="244"/>
      <c r="L16" s="245"/>
      <c r="M16" s="214" t="s">
        <v>119</v>
      </c>
      <c r="N16" s="215"/>
      <c r="O16" s="215"/>
      <c r="P16" s="216"/>
      <c r="Q16" s="243"/>
      <c r="R16" s="244"/>
      <c r="S16" s="244"/>
      <c r="T16" s="244"/>
      <c r="U16" s="244"/>
      <c r="V16" s="244"/>
      <c r="W16" s="244"/>
      <c r="X16" s="245"/>
      <c r="Y16" s="214" t="s">
        <v>124</v>
      </c>
      <c r="Z16" s="215"/>
      <c r="AA16" s="215"/>
      <c r="AB16" s="216"/>
      <c r="AC16" s="208">
        <f>$AM$16</f>
      </c>
      <c r="AD16" s="209"/>
      <c r="AE16" s="209"/>
      <c r="AF16" s="210"/>
      <c r="AM16" s="10">
        <f>IF(N(DuFrom="")+N(DuTo=""),"",DuTo-DuFrom+1)</f>
      </c>
      <c r="AN16" s="10">
        <f>IF(AO16=1,AO$14,IF(AP16=1,AP$14,IF(AQ16=1,AQ$14,IF(AR16=1,AR$14,IF(AS16=1,AS$14,IF(AT16=1,AT$14,""))))))</f>
        <v>101</v>
      </c>
      <c r="AO16" s="10">
        <f>N(DuFrom="")*N(DuTo="")</f>
        <v>1</v>
      </c>
      <c r="AP16" s="10">
        <f>N(NOT(DuFrom=""))*N(DuTo="")</f>
        <v>0</v>
      </c>
      <c r="AQ16" s="10">
        <f>N(DuFrom="")*N(NOT(DuTo=""))</f>
        <v>0</v>
      </c>
      <c r="AR16" s="10">
        <f>IF(AM16="",0,N(AC16&lt;0))</f>
        <v>0</v>
      </c>
      <c r="AS16" s="10">
        <f>IF($AM$16="",0,N($AC$16&gt;180))</f>
        <v>0</v>
      </c>
      <c r="AT16" s="10">
        <f>IF($AM$16="",0,N($AC$16&lt;60))</f>
        <v>0</v>
      </c>
    </row>
    <row r="17" spans="1:32" ht="15" customHeight="1">
      <c r="A17" s="231"/>
      <c r="B17" s="232"/>
      <c r="C17" s="232"/>
      <c r="D17" s="233"/>
      <c r="E17" s="252" t="s">
        <v>118</v>
      </c>
      <c r="F17" s="253"/>
      <c r="G17" s="253"/>
      <c r="H17" s="253"/>
      <c r="I17" s="253"/>
      <c r="J17" s="253"/>
      <c r="K17" s="253"/>
      <c r="L17" s="254"/>
      <c r="M17" s="231"/>
      <c r="N17" s="232"/>
      <c r="O17" s="232"/>
      <c r="P17" s="233"/>
      <c r="Q17" s="252" t="s">
        <v>118</v>
      </c>
      <c r="R17" s="253"/>
      <c r="S17" s="253"/>
      <c r="T17" s="253"/>
      <c r="U17" s="253"/>
      <c r="V17" s="253"/>
      <c r="W17" s="253"/>
      <c r="X17" s="254"/>
      <c r="Y17" s="231"/>
      <c r="Z17" s="232"/>
      <c r="AA17" s="232"/>
      <c r="AB17" s="233"/>
      <c r="AC17" s="211"/>
      <c r="AD17" s="212"/>
      <c r="AE17" s="212"/>
      <c r="AF17" s="213"/>
    </row>
    <row r="18" spans="1:32" ht="15" customHeight="1">
      <c r="A18" s="262" t="s">
        <v>427</v>
      </c>
      <c r="B18" s="263"/>
      <c r="C18" s="263"/>
      <c r="D18" s="263"/>
      <c r="E18" s="263"/>
      <c r="F18" s="263"/>
      <c r="G18" s="263"/>
      <c r="H18" s="263"/>
      <c r="I18" s="263"/>
      <c r="J18" s="263"/>
      <c r="K18" s="263"/>
      <c r="L18" s="263"/>
      <c r="M18" s="263"/>
      <c r="N18" s="263"/>
      <c r="O18" s="263"/>
      <c r="P18" s="263"/>
      <c r="Q18" s="263"/>
      <c r="R18" s="263"/>
      <c r="S18" s="263"/>
      <c r="T18" s="263"/>
      <c r="U18" s="263"/>
      <c r="V18" s="263"/>
      <c r="W18" s="263"/>
      <c r="X18" s="263"/>
      <c r="Y18" s="263"/>
      <c r="Z18" s="263"/>
      <c r="AA18" s="263"/>
      <c r="AB18" s="263"/>
      <c r="AC18" s="263"/>
      <c r="AD18" s="263"/>
      <c r="AE18" s="263"/>
      <c r="AF18" s="264"/>
    </row>
    <row r="19" spans="1:32" ht="15" customHeight="1">
      <c r="A19" s="227" t="s">
        <v>123</v>
      </c>
      <c r="B19" s="228"/>
      <c r="C19" s="228"/>
      <c r="D19" s="228"/>
      <c r="E19" s="228"/>
      <c r="F19" s="228"/>
      <c r="G19" s="228"/>
      <c r="H19" s="228"/>
      <c r="I19" s="228"/>
      <c r="J19" s="228"/>
      <c r="K19" s="228"/>
      <c r="L19" s="228"/>
      <c r="M19" s="228"/>
      <c r="N19" s="228"/>
      <c r="O19" s="228"/>
      <c r="P19" s="228"/>
      <c r="Q19" s="228"/>
      <c r="R19" s="228"/>
      <c r="S19" s="228"/>
      <c r="T19" s="228"/>
      <c r="U19" s="228"/>
      <c r="V19" s="228"/>
      <c r="W19" s="228"/>
      <c r="X19" s="228"/>
      <c r="Y19" s="228"/>
      <c r="Z19" s="228"/>
      <c r="AA19" s="228"/>
      <c r="AB19" s="228"/>
      <c r="AC19" s="228"/>
      <c r="AD19" s="228"/>
      <c r="AE19" s="228"/>
      <c r="AF19" s="229"/>
    </row>
    <row r="20" spans="1:32" ht="15" customHeight="1">
      <c r="A20" s="142"/>
      <c r="B20" s="197"/>
      <c r="C20" s="197"/>
      <c r="D20" s="197"/>
      <c r="E20" s="197"/>
      <c r="F20" s="197"/>
      <c r="G20" s="197"/>
      <c r="H20" s="197"/>
      <c r="I20" s="197"/>
      <c r="J20" s="197"/>
      <c r="K20" s="197"/>
      <c r="L20" s="197"/>
      <c r="M20" s="197"/>
      <c r="N20" s="197"/>
      <c r="O20" s="197"/>
      <c r="P20" s="197"/>
      <c r="Q20" s="197"/>
      <c r="R20" s="197"/>
      <c r="S20" s="197"/>
      <c r="T20" s="197"/>
      <c r="U20" s="197"/>
      <c r="V20" s="197"/>
      <c r="W20" s="197"/>
      <c r="X20" s="197"/>
      <c r="Y20" s="197"/>
      <c r="Z20" s="197"/>
      <c r="AA20" s="197"/>
      <c r="AB20" s="197"/>
      <c r="AC20" s="197"/>
      <c r="AD20" s="197"/>
      <c r="AE20" s="197"/>
      <c r="AF20" s="198"/>
    </row>
    <row r="21" spans="1:32" ht="15" customHeight="1">
      <c r="A21" s="199"/>
      <c r="B21" s="200"/>
      <c r="C21" s="200"/>
      <c r="D21" s="200"/>
      <c r="E21" s="200"/>
      <c r="F21" s="200"/>
      <c r="G21" s="200"/>
      <c r="H21" s="200"/>
      <c r="I21" s="200"/>
      <c r="J21" s="200"/>
      <c r="K21" s="200"/>
      <c r="L21" s="200"/>
      <c r="M21" s="200"/>
      <c r="N21" s="200"/>
      <c r="O21" s="200"/>
      <c r="P21" s="200"/>
      <c r="Q21" s="200"/>
      <c r="R21" s="200"/>
      <c r="S21" s="200"/>
      <c r="T21" s="200"/>
      <c r="U21" s="200"/>
      <c r="V21" s="200"/>
      <c r="W21" s="200"/>
      <c r="X21" s="200"/>
      <c r="Y21" s="200"/>
      <c r="Z21" s="200"/>
      <c r="AA21" s="200"/>
      <c r="AB21" s="200"/>
      <c r="AC21" s="200"/>
      <c r="AD21" s="200"/>
      <c r="AE21" s="200"/>
      <c r="AF21" s="201"/>
    </row>
    <row r="22" spans="1:32" ht="15" customHeight="1">
      <c r="A22" s="199"/>
      <c r="B22" s="200"/>
      <c r="C22" s="200"/>
      <c r="D22" s="200"/>
      <c r="E22" s="200"/>
      <c r="F22" s="200"/>
      <c r="G22" s="200"/>
      <c r="H22" s="200"/>
      <c r="I22" s="200"/>
      <c r="J22" s="200"/>
      <c r="K22" s="200"/>
      <c r="L22" s="200"/>
      <c r="M22" s="200"/>
      <c r="N22" s="200"/>
      <c r="O22" s="200"/>
      <c r="P22" s="200"/>
      <c r="Q22" s="200"/>
      <c r="R22" s="200"/>
      <c r="S22" s="200"/>
      <c r="T22" s="200"/>
      <c r="U22" s="200"/>
      <c r="V22" s="200"/>
      <c r="W22" s="200"/>
      <c r="X22" s="200"/>
      <c r="Y22" s="200"/>
      <c r="Z22" s="200"/>
      <c r="AA22" s="200"/>
      <c r="AB22" s="200"/>
      <c r="AC22" s="200"/>
      <c r="AD22" s="200"/>
      <c r="AE22" s="200"/>
      <c r="AF22" s="201"/>
    </row>
    <row r="23" spans="1:32" ht="15" customHeight="1">
      <c r="A23" s="199"/>
      <c r="B23" s="200"/>
      <c r="C23" s="200"/>
      <c r="D23" s="200"/>
      <c r="E23" s="200"/>
      <c r="F23" s="200"/>
      <c r="G23" s="200"/>
      <c r="H23" s="200"/>
      <c r="I23" s="200"/>
      <c r="J23" s="200"/>
      <c r="K23" s="200"/>
      <c r="L23" s="200"/>
      <c r="M23" s="200"/>
      <c r="N23" s="200"/>
      <c r="O23" s="200"/>
      <c r="P23" s="200"/>
      <c r="Q23" s="200"/>
      <c r="R23" s="200"/>
      <c r="S23" s="200"/>
      <c r="T23" s="200"/>
      <c r="U23" s="200"/>
      <c r="V23" s="200"/>
      <c r="W23" s="200"/>
      <c r="X23" s="200"/>
      <c r="Y23" s="200"/>
      <c r="Z23" s="200"/>
      <c r="AA23" s="200"/>
      <c r="AB23" s="200"/>
      <c r="AC23" s="200"/>
      <c r="AD23" s="200"/>
      <c r="AE23" s="200"/>
      <c r="AF23" s="201"/>
    </row>
    <row r="24" spans="1:32" ht="15" customHeight="1">
      <c r="A24" s="199"/>
      <c r="B24" s="200"/>
      <c r="C24" s="200"/>
      <c r="D24" s="200"/>
      <c r="E24" s="200"/>
      <c r="F24" s="200"/>
      <c r="G24" s="200"/>
      <c r="H24" s="200"/>
      <c r="I24" s="200"/>
      <c r="J24" s="200"/>
      <c r="K24" s="200"/>
      <c r="L24" s="200"/>
      <c r="M24" s="200"/>
      <c r="N24" s="200"/>
      <c r="O24" s="200"/>
      <c r="P24" s="200"/>
      <c r="Q24" s="200"/>
      <c r="R24" s="200"/>
      <c r="S24" s="200"/>
      <c r="T24" s="200"/>
      <c r="U24" s="200"/>
      <c r="V24" s="200"/>
      <c r="W24" s="200"/>
      <c r="X24" s="200"/>
      <c r="Y24" s="200"/>
      <c r="Z24" s="200"/>
      <c r="AA24" s="200"/>
      <c r="AB24" s="200"/>
      <c r="AC24" s="200"/>
      <c r="AD24" s="200"/>
      <c r="AE24" s="200"/>
      <c r="AF24" s="201"/>
    </row>
    <row r="25" spans="1:32" ht="15" customHeight="1">
      <c r="A25" s="199"/>
      <c r="B25" s="200"/>
      <c r="C25" s="200"/>
      <c r="D25" s="200"/>
      <c r="E25" s="200"/>
      <c r="F25" s="200"/>
      <c r="G25" s="200"/>
      <c r="H25" s="200"/>
      <c r="I25" s="200"/>
      <c r="J25" s="200"/>
      <c r="K25" s="200"/>
      <c r="L25" s="200"/>
      <c r="M25" s="200"/>
      <c r="N25" s="200"/>
      <c r="O25" s="200"/>
      <c r="P25" s="200"/>
      <c r="Q25" s="200"/>
      <c r="R25" s="200"/>
      <c r="S25" s="200"/>
      <c r="T25" s="200"/>
      <c r="U25" s="200"/>
      <c r="V25" s="200"/>
      <c r="W25" s="200"/>
      <c r="X25" s="200"/>
      <c r="Y25" s="200"/>
      <c r="Z25" s="200"/>
      <c r="AA25" s="200"/>
      <c r="AB25" s="200"/>
      <c r="AC25" s="200"/>
      <c r="AD25" s="200"/>
      <c r="AE25" s="200"/>
      <c r="AF25" s="201"/>
    </row>
    <row r="26" spans="1:32" ht="15" customHeight="1">
      <c r="A26" s="199"/>
      <c r="B26" s="200"/>
      <c r="C26" s="200"/>
      <c r="D26" s="200"/>
      <c r="E26" s="200"/>
      <c r="F26" s="200"/>
      <c r="G26" s="200"/>
      <c r="H26" s="200"/>
      <c r="I26" s="200"/>
      <c r="J26" s="200"/>
      <c r="K26" s="200"/>
      <c r="L26" s="200"/>
      <c r="M26" s="200"/>
      <c r="N26" s="200"/>
      <c r="O26" s="200"/>
      <c r="P26" s="200"/>
      <c r="Q26" s="200"/>
      <c r="R26" s="200"/>
      <c r="S26" s="200"/>
      <c r="T26" s="200"/>
      <c r="U26" s="200"/>
      <c r="V26" s="200"/>
      <c r="W26" s="200"/>
      <c r="X26" s="200"/>
      <c r="Y26" s="200"/>
      <c r="Z26" s="200"/>
      <c r="AA26" s="200"/>
      <c r="AB26" s="200"/>
      <c r="AC26" s="200"/>
      <c r="AD26" s="200"/>
      <c r="AE26" s="200"/>
      <c r="AF26" s="201"/>
    </row>
    <row r="27" spans="1:32" ht="15" customHeight="1">
      <c r="A27" s="199"/>
      <c r="B27" s="200"/>
      <c r="C27" s="200"/>
      <c r="D27" s="200"/>
      <c r="E27" s="200"/>
      <c r="F27" s="200"/>
      <c r="G27" s="200"/>
      <c r="H27" s="200"/>
      <c r="I27" s="200"/>
      <c r="J27" s="200"/>
      <c r="K27" s="200"/>
      <c r="L27" s="200"/>
      <c r="M27" s="200"/>
      <c r="N27" s="200"/>
      <c r="O27" s="200"/>
      <c r="P27" s="200"/>
      <c r="Q27" s="200"/>
      <c r="R27" s="200"/>
      <c r="S27" s="200"/>
      <c r="T27" s="200"/>
      <c r="U27" s="200"/>
      <c r="V27" s="200"/>
      <c r="W27" s="200"/>
      <c r="X27" s="200"/>
      <c r="Y27" s="200"/>
      <c r="Z27" s="200"/>
      <c r="AA27" s="200"/>
      <c r="AB27" s="200"/>
      <c r="AC27" s="200"/>
      <c r="AD27" s="200"/>
      <c r="AE27" s="200"/>
      <c r="AF27" s="201"/>
    </row>
    <row r="28" spans="1:32" ht="15" customHeight="1">
      <c r="A28" s="199"/>
      <c r="B28" s="200"/>
      <c r="C28" s="200"/>
      <c r="D28" s="200"/>
      <c r="E28" s="200"/>
      <c r="F28" s="200"/>
      <c r="G28" s="200"/>
      <c r="H28" s="200"/>
      <c r="I28" s="200"/>
      <c r="J28" s="200"/>
      <c r="K28" s="200"/>
      <c r="L28" s="200"/>
      <c r="M28" s="200"/>
      <c r="N28" s="200"/>
      <c r="O28" s="200"/>
      <c r="P28" s="200"/>
      <c r="Q28" s="200"/>
      <c r="R28" s="200"/>
      <c r="S28" s="200"/>
      <c r="T28" s="200"/>
      <c r="U28" s="200"/>
      <c r="V28" s="200"/>
      <c r="W28" s="200"/>
      <c r="X28" s="200"/>
      <c r="Y28" s="200"/>
      <c r="Z28" s="200"/>
      <c r="AA28" s="200"/>
      <c r="AB28" s="200"/>
      <c r="AC28" s="200"/>
      <c r="AD28" s="200"/>
      <c r="AE28" s="200"/>
      <c r="AF28" s="201"/>
    </row>
    <row r="29" spans="1:32" ht="15" customHeight="1">
      <c r="A29" s="199"/>
      <c r="B29" s="200"/>
      <c r="C29" s="200"/>
      <c r="D29" s="200"/>
      <c r="E29" s="200"/>
      <c r="F29" s="200"/>
      <c r="G29" s="200"/>
      <c r="H29" s="200"/>
      <c r="I29" s="200"/>
      <c r="J29" s="200"/>
      <c r="K29" s="200"/>
      <c r="L29" s="200"/>
      <c r="M29" s="200"/>
      <c r="N29" s="200"/>
      <c r="O29" s="200"/>
      <c r="P29" s="200"/>
      <c r="Q29" s="200"/>
      <c r="R29" s="200"/>
      <c r="S29" s="200"/>
      <c r="T29" s="200"/>
      <c r="U29" s="200"/>
      <c r="V29" s="200"/>
      <c r="W29" s="200"/>
      <c r="X29" s="200"/>
      <c r="Y29" s="200"/>
      <c r="Z29" s="200"/>
      <c r="AA29" s="200"/>
      <c r="AB29" s="200"/>
      <c r="AC29" s="200"/>
      <c r="AD29" s="200"/>
      <c r="AE29" s="200"/>
      <c r="AF29" s="201"/>
    </row>
    <row r="30" spans="1:32" ht="15" customHeight="1">
      <c r="A30" s="199"/>
      <c r="B30" s="200"/>
      <c r="C30" s="200"/>
      <c r="D30" s="200"/>
      <c r="E30" s="200"/>
      <c r="F30" s="200"/>
      <c r="G30" s="200"/>
      <c r="H30" s="200"/>
      <c r="I30" s="200"/>
      <c r="J30" s="200"/>
      <c r="K30" s="200"/>
      <c r="L30" s="200"/>
      <c r="M30" s="200"/>
      <c r="N30" s="200"/>
      <c r="O30" s="200"/>
      <c r="P30" s="200"/>
      <c r="Q30" s="200"/>
      <c r="R30" s="200"/>
      <c r="S30" s="200"/>
      <c r="T30" s="200"/>
      <c r="U30" s="200"/>
      <c r="V30" s="200"/>
      <c r="W30" s="200"/>
      <c r="X30" s="200"/>
      <c r="Y30" s="200"/>
      <c r="Z30" s="200"/>
      <c r="AA30" s="200"/>
      <c r="AB30" s="200"/>
      <c r="AC30" s="200"/>
      <c r="AD30" s="200"/>
      <c r="AE30" s="200"/>
      <c r="AF30" s="201"/>
    </row>
    <row r="31" spans="1:32" ht="15" customHeight="1">
      <c r="A31" s="199"/>
      <c r="B31" s="200"/>
      <c r="C31" s="200"/>
      <c r="D31" s="200"/>
      <c r="E31" s="200"/>
      <c r="F31" s="200"/>
      <c r="G31" s="200"/>
      <c r="H31" s="200"/>
      <c r="I31" s="200"/>
      <c r="J31" s="200"/>
      <c r="K31" s="200"/>
      <c r="L31" s="200"/>
      <c r="M31" s="200"/>
      <c r="N31" s="200"/>
      <c r="O31" s="200"/>
      <c r="P31" s="200"/>
      <c r="Q31" s="200"/>
      <c r="R31" s="200"/>
      <c r="S31" s="200"/>
      <c r="T31" s="200"/>
      <c r="U31" s="200"/>
      <c r="V31" s="200"/>
      <c r="W31" s="200"/>
      <c r="X31" s="200"/>
      <c r="Y31" s="200"/>
      <c r="Z31" s="200"/>
      <c r="AA31" s="200"/>
      <c r="AB31" s="200"/>
      <c r="AC31" s="200"/>
      <c r="AD31" s="200"/>
      <c r="AE31" s="200"/>
      <c r="AF31" s="201"/>
    </row>
    <row r="32" spans="1:32" ht="15" customHeight="1">
      <c r="A32" s="199"/>
      <c r="B32" s="200"/>
      <c r="C32" s="200"/>
      <c r="D32" s="200"/>
      <c r="E32" s="200"/>
      <c r="F32" s="200"/>
      <c r="G32" s="200"/>
      <c r="H32" s="200"/>
      <c r="I32" s="200"/>
      <c r="J32" s="200"/>
      <c r="K32" s="200"/>
      <c r="L32" s="200"/>
      <c r="M32" s="200"/>
      <c r="N32" s="200"/>
      <c r="O32" s="200"/>
      <c r="P32" s="200"/>
      <c r="Q32" s="200"/>
      <c r="R32" s="200"/>
      <c r="S32" s="200"/>
      <c r="T32" s="200"/>
      <c r="U32" s="200"/>
      <c r="V32" s="200"/>
      <c r="W32" s="200"/>
      <c r="X32" s="200"/>
      <c r="Y32" s="200"/>
      <c r="Z32" s="200"/>
      <c r="AA32" s="200"/>
      <c r="AB32" s="200"/>
      <c r="AC32" s="200"/>
      <c r="AD32" s="200"/>
      <c r="AE32" s="200"/>
      <c r="AF32" s="201"/>
    </row>
    <row r="33" spans="1:32" ht="15" customHeight="1">
      <c r="A33" s="199"/>
      <c r="B33" s="200"/>
      <c r="C33" s="200"/>
      <c r="D33" s="200"/>
      <c r="E33" s="200"/>
      <c r="F33" s="200"/>
      <c r="G33" s="200"/>
      <c r="H33" s="200"/>
      <c r="I33" s="200"/>
      <c r="J33" s="200"/>
      <c r="K33" s="200"/>
      <c r="L33" s="200"/>
      <c r="M33" s="200"/>
      <c r="N33" s="200"/>
      <c r="O33" s="200"/>
      <c r="P33" s="200"/>
      <c r="Q33" s="200"/>
      <c r="R33" s="200"/>
      <c r="S33" s="200"/>
      <c r="T33" s="200"/>
      <c r="U33" s="200"/>
      <c r="V33" s="200"/>
      <c r="W33" s="200"/>
      <c r="X33" s="200"/>
      <c r="Y33" s="200"/>
      <c r="Z33" s="200"/>
      <c r="AA33" s="200"/>
      <c r="AB33" s="200"/>
      <c r="AC33" s="200"/>
      <c r="AD33" s="200"/>
      <c r="AE33" s="200"/>
      <c r="AF33" s="201"/>
    </row>
    <row r="34" spans="1:32" ht="15" customHeight="1">
      <c r="A34" s="199"/>
      <c r="B34" s="200"/>
      <c r="C34" s="200"/>
      <c r="D34" s="200"/>
      <c r="E34" s="200"/>
      <c r="F34" s="200"/>
      <c r="G34" s="200"/>
      <c r="H34" s="200"/>
      <c r="I34" s="200"/>
      <c r="J34" s="200"/>
      <c r="K34" s="200"/>
      <c r="L34" s="200"/>
      <c r="M34" s="200"/>
      <c r="N34" s="200"/>
      <c r="O34" s="200"/>
      <c r="P34" s="200"/>
      <c r="Q34" s="200"/>
      <c r="R34" s="200"/>
      <c r="S34" s="200"/>
      <c r="T34" s="200"/>
      <c r="U34" s="200"/>
      <c r="V34" s="200"/>
      <c r="W34" s="200"/>
      <c r="X34" s="200"/>
      <c r="Y34" s="200"/>
      <c r="Z34" s="200"/>
      <c r="AA34" s="200"/>
      <c r="AB34" s="200"/>
      <c r="AC34" s="200"/>
      <c r="AD34" s="200"/>
      <c r="AE34" s="200"/>
      <c r="AF34" s="201"/>
    </row>
    <row r="35" spans="1:32" ht="15" customHeight="1">
      <c r="A35" s="199"/>
      <c r="B35" s="200"/>
      <c r="C35" s="200"/>
      <c r="D35" s="200"/>
      <c r="E35" s="200"/>
      <c r="F35" s="200"/>
      <c r="G35" s="200"/>
      <c r="H35" s="200"/>
      <c r="I35" s="200"/>
      <c r="J35" s="200"/>
      <c r="K35" s="200"/>
      <c r="L35" s="200"/>
      <c r="M35" s="200"/>
      <c r="N35" s="200"/>
      <c r="O35" s="200"/>
      <c r="P35" s="200"/>
      <c r="Q35" s="200"/>
      <c r="R35" s="200"/>
      <c r="S35" s="200"/>
      <c r="T35" s="200"/>
      <c r="U35" s="200"/>
      <c r="V35" s="200"/>
      <c r="W35" s="200"/>
      <c r="X35" s="200"/>
      <c r="Y35" s="200"/>
      <c r="Z35" s="200"/>
      <c r="AA35" s="200"/>
      <c r="AB35" s="200"/>
      <c r="AC35" s="200"/>
      <c r="AD35" s="200"/>
      <c r="AE35" s="200"/>
      <c r="AF35" s="201"/>
    </row>
    <row r="36" spans="1:32" ht="15" customHeight="1">
      <c r="A36" s="199"/>
      <c r="B36" s="200"/>
      <c r="C36" s="200"/>
      <c r="D36" s="200"/>
      <c r="E36" s="200"/>
      <c r="F36" s="200"/>
      <c r="G36" s="200"/>
      <c r="H36" s="200"/>
      <c r="I36" s="200"/>
      <c r="J36" s="200"/>
      <c r="K36" s="200"/>
      <c r="L36" s="200"/>
      <c r="M36" s="200"/>
      <c r="N36" s="200"/>
      <c r="O36" s="200"/>
      <c r="P36" s="200"/>
      <c r="Q36" s="200"/>
      <c r="R36" s="200"/>
      <c r="S36" s="200"/>
      <c r="T36" s="200"/>
      <c r="U36" s="200"/>
      <c r="V36" s="200"/>
      <c r="W36" s="200"/>
      <c r="X36" s="200"/>
      <c r="Y36" s="200"/>
      <c r="Z36" s="200"/>
      <c r="AA36" s="200"/>
      <c r="AB36" s="200"/>
      <c r="AC36" s="200"/>
      <c r="AD36" s="200"/>
      <c r="AE36" s="200"/>
      <c r="AF36" s="201"/>
    </row>
    <row r="37" spans="1:32" ht="15" customHeight="1">
      <c r="A37" s="199"/>
      <c r="B37" s="200"/>
      <c r="C37" s="200"/>
      <c r="D37" s="200"/>
      <c r="E37" s="200"/>
      <c r="F37" s="200"/>
      <c r="G37" s="200"/>
      <c r="H37" s="200"/>
      <c r="I37" s="200"/>
      <c r="J37" s="200"/>
      <c r="K37" s="200"/>
      <c r="L37" s="200"/>
      <c r="M37" s="200"/>
      <c r="N37" s="200"/>
      <c r="O37" s="200"/>
      <c r="P37" s="200"/>
      <c r="Q37" s="200"/>
      <c r="R37" s="200"/>
      <c r="S37" s="200"/>
      <c r="T37" s="200"/>
      <c r="U37" s="200"/>
      <c r="V37" s="200"/>
      <c r="W37" s="200"/>
      <c r="X37" s="200"/>
      <c r="Y37" s="200"/>
      <c r="Z37" s="200"/>
      <c r="AA37" s="200"/>
      <c r="AB37" s="200"/>
      <c r="AC37" s="200"/>
      <c r="AD37" s="200"/>
      <c r="AE37" s="200"/>
      <c r="AF37" s="201"/>
    </row>
    <row r="38" spans="1:32" ht="15" customHeight="1">
      <c r="A38" s="199"/>
      <c r="B38" s="200"/>
      <c r="C38" s="200"/>
      <c r="D38" s="200"/>
      <c r="E38" s="200"/>
      <c r="F38" s="200"/>
      <c r="G38" s="200"/>
      <c r="H38" s="200"/>
      <c r="I38" s="200"/>
      <c r="J38" s="200"/>
      <c r="K38" s="200"/>
      <c r="L38" s="200"/>
      <c r="M38" s="200"/>
      <c r="N38" s="200"/>
      <c r="O38" s="200"/>
      <c r="P38" s="200"/>
      <c r="Q38" s="200"/>
      <c r="R38" s="200"/>
      <c r="S38" s="200"/>
      <c r="T38" s="200"/>
      <c r="U38" s="200"/>
      <c r="V38" s="200"/>
      <c r="W38" s="200"/>
      <c r="X38" s="200"/>
      <c r="Y38" s="200"/>
      <c r="Z38" s="200"/>
      <c r="AA38" s="200"/>
      <c r="AB38" s="200"/>
      <c r="AC38" s="200"/>
      <c r="AD38" s="200"/>
      <c r="AE38" s="200"/>
      <c r="AF38" s="201"/>
    </row>
    <row r="39" spans="1:32" ht="15" customHeight="1">
      <c r="A39" s="199"/>
      <c r="B39" s="200"/>
      <c r="C39" s="200"/>
      <c r="D39" s="200"/>
      <c r="E39" s="200"/>
      <c r="F39" s="200"/>
      <c r="G39" s="200"/>
      <c r="H39" s="200"/>
      <c r="I39" s="200"/>
      <c r="J39" s="200"/>
      <c r="K39" s="200"/>
      <c r="L39" s="200"/>
      <c r="M39" s="200"/>
      <c r="N39" s="200"/>
      <c r="O39" s="200"/>
      <c r="P39" s="200"/>
      <c r="Q39" s="200"/>
      <c r="R39" s="200"/>
      <c r="S39" s="200"/>
      <c r="T39" s="200"/>
      <c r="U39" s="200"/>
      <c r="V39" s="200"/>
      <c r="W39" s="200"/>
      <c r="X39" s="200"/>
      <c r="Y39" s="200"/>
      <c r="Z39" s="200"/>
      <c r="AA39" s="200"/>
      <c r="AB39" s="200"/>
      <c r="AC39" s="200"/>
      <c r="AD39" s="200"/>
      <c r="AE39" s="200"/>
      <c r="AF39" s="201"/>
    </row>
    <row r="40" spans="1:32" ht="15" customHeight="1">
      <c r="A40" s="199"/>
      <c r="B40" s="200"/>
      <c r="C40" s="200"/>
      <c r="D40" s="200"/>
      <c r="E40" s="200"/>
      <c r="F40" s="200"/>
      <c r="G40" s="200"/>
      <c r="H40" s="200"/>
      <c r="I40" s="200"/>
      <c r="J40" s="200"/>
      <c r="K40" s="200"/>
      <c r="L40" s="200"/>
      <c r="M40" s="200"/>
      <c r="N40" s="200"/>
      <c r="O40" s="200"/>
      <c r="P40" s="200"/>
      <c r="Q40" s="200"/>
      <c r="R40" s="200"/>
      <c r="S40" s="200"/>
      <c r="T40" s="200"/>
      <c r="U40" s="200"/>
      <c r="V40" s="200"/>
      <c r="W40" s="200"/>
      <c r="X40" s="200"/>
      <c r="Y40" s="200"/>
      <c r="Z40" s="200"/>
      <c r="AA40" s="200"/>
      <c r="AB40" s="200"/>
      <c r="AC40" s="200"/>
      <c r="AD40" s="200"/>
      <c r="AE40" s="200"/>
      <c r="AF40" s="201"/>
    </row>
    <row r="41" spans="1:32" ht="15" customHeight="1">
      <c r="A41" s="199"/>
      <c r="B41" s="200"/>
      <c r="C41" s="200"/>
      <c r="D41" s="200"/>
      <c r="E41" s="200"/>
      <c r="F41" s="200"/>
      <c r="G41" s="200"/>
      <c r="H41" s="200"/>
      <c r="I41" s="200"/>
      <c r="J41" s="200"/>
      <c r="K41" s="200"/>
      <c r="L41" s="200"/>
      <c r="M41" s="200"/>
      <c r="N41" s="200"/>
      <c r="O41" s="200"/>
      <c r="P41" s="200"/>
      <c r="Q41" s="200"/>
      <c r="R41" s="200"/>
      <c r="S41" s="200"/>
      <c r="T41" s="200"/>
      <c r="U41" s="200"/>
      <c r="V41" s="200"/>
      <c r="W41" s="200"/>
      <c r="X41" s="200"/>
      <c r="Y41" s="200"/>
      <c r="Z41" s="200"/>
      <c r="AA41" s="200"/>
      <c r="AB41" s="200"/>
      <c r="AC41" s="200"/>
      <c r="AD41" s="200"/>
      <c r="AE41" s="200"/>
      <c r="AF41" s="201"/>
    </row>
    <row r="42" spans="1:32" ht="15" customHeight="1">
      <c r="A42" s="199"/>
      <c r="B42" s="200"/>
      <c r="C42" s="200"/>
      <c r="D42" s="200"/>
      <c r="E42" s="200"/>
      <c r="F42" s="200"/>
      <c r="G42" s="200"/>
      <c r="H42" s="200"/>
      <c r="I42" s="200"/>
      <c r="J42" s="200"/>
      <c r="K42" s="200"/>
      <c r="L42" s="200"/>
      <c r="M42" s="200"/>
      <c r="N42" s="200"/>
      <c r="O42" s="200"/>
      <c r="P42" s="200"/>
      <c r="Q42" s="200"/>
      <c r="R42" s="200"/>
      <c r="S42" s="200"/>
      <c r="T42" s="200"/>
      <c r="U42" s="200"/>
      <c r="V42" s="200"/>
      <c r="W42" s="200"/>
      <c r="X42" s="200"/>
      <c r="Y42" s="200"/>
      <c r="Z42" s="200"/>
      <c r="AA42" s="200"/>
      <c r="AB42" s="200"/>
      <c r="AC42" s="200"/>
      <c r="AD42" s="200"/>
      <c r="AE42" s="200"/>
      <c r="AF42" s="201"/>
    </row>
    <row r="43" spans="1:32" ht="15" customHeight="1">
      <c r="A43" s="199"/>
      <c r="B43" s="200"/>
      <c r="C43" s="200"/>
      <c r="D43" s="200"/>
      <c r="E43" s="200"/>
      <c r="F43" s="200"/>
      <c r="G43" s="200"/>
      <c r="H43" s="200"/>
      <c r="I43" s="200"/>
      <c r="J43" s="200"/>
      <c r="K43" s="200"/>
      <c r="L43" s="200"/>
      <c r="M43" s="200"/>
      <c r="N43" s="200"/>
      <c r="O43" s="200"/>
      <c r="P43" s="200"/>
      <c r="Q43" s="200"/>
      <c r="R43" s="200"/>
      <c r="S43" s="200"/>
      <c r="T43" s="200"/>
      <c r="U43" s="200"/>
      <c r="V43" s="200"/>
      <c r="W43" s="200"/>
      <c r="X43" s="200"/>
      <c r="Y43" s="200"/>
      <c r="Z43" s="200"/>
      <c r="AA43" s="200"/>
      <c r="AB43" s="200"/>
      <c r="AC43" s="200"/>
      <c r="AD43" s="200"/>
      <c r="AE43" s="200"/>
      <c r="AF43" s="201"/>
    </row>
    <row r="44" spans="1:32" ht="15" customHeight="1">
      <c r="A44" s="199"/>
      <c r="B44" s="200"/>
      <c r="C44" s="200"/>
      <c r="D44" s="200"/>
      <c r="E44" s="200"/>
      <c r="F44" s="200"/>
      <c r="G44" s="200"/>
      <c r="H44" s="200"/>
      <c r="I44" s="200"/>
      <c r="J44" s="200"/>
      <c r="K44" s="200"/>
      <c r="L44" s="200"/>
      <c r="M44" s="200"/>
      <c r="N44" s="200"/>
      <c r="O44" s="200"/>
      <c r="P44" s="200"/>
      <c r="Q44" s="200"/>
      <c r="R44" s="200"/>
      <c r="S44" s="200"/>
      <c r="T44" s="200"/>
      <c r="U44" s="200"/>
      <c r="V44" s="200"/>
      <c r="W44" s="200"/>
      <c r="X44" s="200"/>
      <c r="Y44" s="200"/>
      <c r="Z44" s="200"/>
      <c r="AA44" s="200"/>
      <c r="AB44" s="200"/>
      <c r="AC44" s="200"/>
      <c r="AD44" s="200"/>
      <c r="AE44" s="200"/>
      <c r="AF44" s="201"/>
    </row>
    <row r="45" spans="1:32" ht="15" customHeight="1">
      <c r="A45" s="199"/>
      <c r="B45" s="200"/>
      <c r="C45" s="200"/>
      <c r="D45" s="200"/>
      <c r="E45" s="200"/>
      <c r="F45" s="200"/>
      <c r="G45" s="200"/>
      <c r="H45" s="200"/>
      <c r="I45" s="200"/>
      <c r="J45" s="200"/>
      <c r="K45" s="200"/>
      <c r="L45" s="200"/>
      <c r="M45" s="200"/>
      <c r="N45" s="200"/>
      <c r="O45" s="200"/>
      <c r="P45" s="200"/>
      <c r="Q45" s="200"/>
      <c r="R45" s="200"/>
      <c r="S45" s="200"/>
      <c r="T45" s="200"/>
      <c r="U45" s="200"/>
      <c r="V45" s="200"/>
      <c r="W45" s="200"/>
      <c r="X45" s="200"/>
      <c r="Y45" s="200"/>
      <c r="Z45" s="200"/>
      <c r="AA45" s="200"/>
      <c r="AB45" s="200"/>
      <c r="AC45" s="200"/>
      <c r="AD45" s="200"/>
      <c r="AE45" s="200"/>
      <c r="AF45" s="201"/>
    </row>
    <row r="46" spans="1:32" ht="15" customHeight="1">
      <c r="A46" s="199"/>
      <c r="B46" s="200"/>
      <c r="C46" s="200"/>
      <c r="D46" s="200"/>
      <c r="E46" s="200"/>
      <c r="F46" s="200"/>
      <c r="G46" s="200"/>
      <c r="H46" s="200"/>
      <c r="I46" s="200"/>
      <c r="J46" s="200"/>
      <c r="K46" s="200"/>
      <c r="L46" s="200"/>
      <c r="M46" s="200"/>
      <c r="N46" s="200"/>
      <c r="O46" s="200"/>
      <c r="P46" s="200"/>
      <c r="Q46" s="200"/>
      <c r="R46" s="200"/>
      <c r="S46" s="200"/>
      <c r="T46" s="200"/>
      <c r="U46" s="200"/>
      <c r="V46" s="200"/>
      <c r="W46" s="200"/>
      <c r="X46" s="200"/>
      <c r="Y46" s="200"/>
      <c r="Z46" s="200"/>
      <c r="AA46" s="200"/>
      <c r="AB46" s="200"/>
      <c r="AC46" s="200"/>
      <c r="AD46" s="200"/>
      <c r="AE46" s="200"/>
      <c r="AF46" s="201"/>
    </row>
    <row r="47" spans="1:32" ht="15" customHeight="1">
      <c r="A47" s="199"/>
      <c r="B47" s="200"/>
      <c r="C47" s="200"/>
      <c r="D47" s="200"/>
      <c r="E47" s="200"/>
      <c r="F47" s="200"/>
      <c r="G47" s="200"/>
      <c r="H47" s="200"/>
      <c r="I47" s="200"/>
      <c r="J47" s="200"/>
      <c r="K47" s="200"/>
      <c r="L47" s="200"/>
      <c r="M47" s="200"/>
      <c r="N47" s="200"/>
      <c r="O47" s="200"/>
      <c r="P47" s="200"/>
      <c r="Q47" s="200"/>
      <c r="R47" s="200"/>
      <c r="S47" s="200"/>
      <c r="T47" s="200"/>
      <c r="U47" s="200"/>
      <c r="V47" s="200"/>
      <c r="W47" s="200"/>
      <c r="X47" s="200"/>
      <c r="Y47" s="200"/>
      <c r="Z47" s="200"/>
      <c r="AA47" s="200"/>
      <c r="AB47" s="200"/>
      <c r="AC47" s="200"/>
      <c r="AD47" s="200"/>
      <c r="AE47" s="200"/>
      <c r="AF47" s="201"/>
    </row>
    <row r="48" spans="1:32" ht="15" customHeight="1">
      <c r="A48" s="199"/>
      <c r="B48" s="200"/>
      <c r="C48" s="200"/>
      <c r="D48" s="200"/>
      <c r="E48" s="200"/>
      <c r="F48" s="200"/>
      <c r="G48" s="200"/>
      <c r="H48" s="200"/>
      <c r="I48" s="200"/>
      <c r="J48" s="200"/>
      <c r="K48" s="200"/>
      <c r="L48" s="200"/>
      <c r="M48" s="200"/>
      <c r="N48" s="200"/>
      <c r="O48" s="200"/>
      <c r="P48" s="200"/>
      <c r="Q48" s="200"/>
      <c r="R48" s="200"/>
      <c r="S48" s="200"/>
      <c r="T48" s="200"/>
      <c r="U48" s="200"/>
      <c r="V48" s="200"/>
      <c r="W48" s="200"/>
      <c r="X48" s="200"/>
      <c r="Y48" s="200"/>
      <c r="Z48" s="200"/>
      <c r="AA48" s="200"/>
      <c r="AB48" s="200"/>
      <c r="AC48" s="200"/>
      <c r="AD48" s="200"/>
      <c r="AE48" s="200"/>
      <c r="AF48" s="201"/>
    </row>
    <row r="49" spans="1:32" ht="15" customHeight="1">
      <c r="A49" s="202"/>
      <c r="B49" s="203"/>
      <c r="C49" s="203"/>
      <c r="D49" s="203"/>
      <c r="E49" s="203"/>
      <c r="F49" s="203"/>
      <c r="G49" s="203"/>
      <c r="H49" s="203"/>
      <c r="I49" s="203"/>
      <c r="J49" s="203"/>
      <c r="K49" s="203"/>
      <c r="L49" s="203"/>
      <c r="M49" s="203"/>
      <c r="N49" s="203"/>
      <c r="O49" s="203"/>
      <c r="P49" s="203"/>
      <c r="Q49" s="203"/>
      <c r="R49" s="203"/>
      <c r="S49" s="203"/>
      <c r="T49" s="203"/>
      <c r="U49" s="203"/>
      <c r="V49" s="203"/>
      <c r="W49" s="203"/>
      <c r="X49" s="203"/>
      <c r="Y49" s="203"/>
      <c r="Z49" s="203"/>
      <c r="AA49" s="203"/>
      <c r="AB49" s="203"/>
      <c r="AC49" s="203"/>
      <c r="AD49" s="203"/>
      <c r="AE49" s="203"/>
      <c r="AF49" s="204"/>
    </row>
    <row r="50" spans="1:32" ht="15" customHeight="1">
      <c r="A50" s="205" t="s">
        <v>393</v>
      </c>
      <c r="B50" s="206"/>
      <c r="C50" s="206"/>
      <c r="D50" s="206"/>
      <c r="E50" s="206"/>
      <c r="F50" s="206"/>
      <c r="G50" s="206"/>
      <c r="H50" s="206"/>
      <c r="I50" s="206"/>
      <c r="J50" s="206"/>
      <c r="K50" s="206"/>
      <c r="L50" s="206"/>
      <c r="M50" s="206"/>
      <c r="N50" s="206"/>
      <c r="O50" s="206"/>
      <c r="P50" s="206"/>
      <c r="Q50" s="206"/>
      <c r="R50" s="206"/>
      <c r="S50" s="206"/>
      <c r="T50" s="206"/>
      <c r="U50" s="206"/>
      <c r="V50" s="206"/>
      <c r="W50" s="206"/>
      <c r="X50" s="206"/>
      <c r="Y50" s="206"/>
      <c r="Z50" s="206"/>
      <c r="AA50" s="206"/>
      <c r="AB50" s="206"/>
      <c r="AC50" s="206"/>
      <c r="AD50" s="206"/>
      <c r="AE50" s="206"/>
      <c r="AF50" s="207"/>
    </row>
  </sheetData>
  <sheetProtection sheet="1" formatRows="0"/>
  <mergeCells count="40">
    <mergeCell ref="F7:W7"/>
    <mergeCell ref="A18:AF18"/>
    <mergeCell ref="A15:E15"/>
    <mergeCell ref="F15:AF15"/>
    <mergeCell ref="A17:D17"/>
    <mergeCell ref="E17:L17"/>
    <mergeCell ref="X7:AF8"/>
    <mergeCell ref="X9:AF10"/>
    <mergeCell ref="F8:W10"/>
    <mergeCell ref="F11:W11"/>
    <mergeCell ref="F12:W14"/>
    <mergeCell ref="D7:E10"/>
    <mergeCell ref="A1:AF1"/>
    <mergeCell ref="A2:C2"/>
    <mergeCell ref="D2:E2"/>
    <mergeCell ref="F2:W2"/>
    <mergeCell ref="X2:AF2"/>
    <mergeCell ref="X5:AF6"/>
    <mergeCell ref="D3:E6"/>
    <mergeCell ref="F3:W3"/>
    <mergeCell ref="F4:W6"/>
    <mergeCell ref="Y17:AB17"/>
    <mergeCell ref="Q16:X16"/>
    <mergeCell ref="A16:D16"/>
    <mergeCell ref="Y16:AB16"/>
    <mergeCell ref="D11:E14"/>
    <mergeCell ref="E16:L16"/>
    <mergeCell ref="M17:P17"/>
    <mergeCell ref="X11:AF12"/>
    <mergeCell ref="Q17:X17"/>
    <mergeCell ref="A20:AF49"/>
    <mergeCell ref="A50:AF50"/>
    <mergeCell ref="AC16:AF17"/>
    <mergeCell ref="M16:P16"/>
    <mergeCell ref="X3:AF4"/>
    <mergeCell ref="X13:AF14"/>
    <mergeCell ref="A19:AF19"/>
    <mergeCell ref="A3:C6"/>
    <mergeCell ref="A7:C10"/>
    <mergeCell ref="A11:C14"/>
  </mergeCells>
  <conditionalFormatting sqref="F3:F4">
    <cfRule type="expression" priority="30" dxfId="9" stopIfTrue="1">
      <formula>$F$3="Please confirm the No. you enter."</formula>
    </cfRule>
  </conditionalFormatting>
  <conditionalFormatting sqref="F15:AF15">
    <cfRule type="expression" priority="5" dxfId="10" stopIfTrue="1">
      <formula>$F$15="The internship period should be more than 60 days."</formula>
    </cfRule>
    <cfRule type="expression" priority="8" dxfId="10" stopIfTrue="1">
      <formula>$F$15="Please correct the duration to be the period within 180 days."</formula>
    </cfRule>
    <cfRule type="expression" priority="9" dxfId="11" stopIfTrue="1">
      <formula>$F$15="Error: please correct the duration you enter."</formula>
    </cfRule>
    <cfRule type="expression" priority="10" dxfId="12" stopIfTrue="1">
      <formula>$F$15="Please do not leave [From] blank."</formula>
    </cfRule>
    <cfRule type="expression" priority="11" dxfId="12" stopIfTrue="1">
      <formula>$F$15="Please do not leave [To] blank."</formula>
    </cfRule>
    <cfRule type="expression" priority="12" dxfId="12" stopIfTrue="1">
      <formula>$F$15="Please do not leave [From] and [To] blank."</formula>
    </cfRule>
  </conditionalFormatting>
  <conditionalFormatting sqref="AC16:AF17">
    <cfRule type="expression" priority="3" dxfId="9" stopIfTrue="1">
      <formula>$AC$16&gt;180</formula>
    </cfRule>
    <cfRule type="expression" priority="4" dxfId="9" stopIfTrue="1">
      <formula>$AC$16&lt;60</formula>
    </cfRule>
  </conditionalFormatting>
  <conditionalFormatting sqref="F7:F8">
    <cfRule type="expression" priority="2" dxfId="9" stopIfTrue="1">
      <formula>$F$3="Please confirm the No. you enter."</formula>
    </cfRule>
  </conditionalFormatting>
  <conditionalFormatting sqref="F11:F12">
    <cfRule type="expression" priority="1" dxfId="9" stopIfTrue="1">
      <formula>$F$3="Please confirm the No. you enter."</formula>
    </cfRule>
  </conditionalFormatting>
  <dataValidations count="3">
    <dataValidation type="date" allowBlank="1" showInputMessage="1" showErrorMessage="1" errorTitle="Format error" error="Please enter the date &quot;yyyy/mm/dd&quot; format." sqref="Q16:X16">
      <formula1>42736</formula1>
      <formula2>45383</formula2>
    </dataValidation>
    <dataValidation allowBlank="1" showInputMessage="1" showErrorMessage="1" errorTitle="Duration error" error="Please confirm the duration you apply." sqref="AC16:AF17"/>
    <dataValidation type="date" allowBlank="1" showInputMessage="1" showErrorMessage="1" errorTitle="Format error" error="Please enter the date &quot;yyyy/mm/dd&quot; format." sqref="E16:L16">
      <formula1>42736</formula1>
      <formula2>45383</formula2>
    </dataValidation>
  </dataValidations>
  <printOptions/>
  <pageMargins left="0.7" right="0.7" top="0.75" bottom="0.75" header="0.3" footer="0.3"/>
  <pageSetup fitToHeight="0" fitToWidth="1" horizontalDpi="600" verticalDpi="600" orientation="portrait" paperSize="9" r:id="rId3"/>
  <legacyDrawing r:id="rId2"/>
</worksheet>
</file>

<file path=xl/worksheets/sheet3.xml><?xml version="1.0" encoding="utf-8"?>
<worksheet xmlns="http://schemas.openxmlformats.org/spreadsheetml/2006/main" xmlns:r="http://schemas.openxmlformats.org/officeDocument/2006/relationships">
  <dimension ref="A2:AF5"/>
  <sheetViews>
    <sheetView zoomScalePageLayoutView="0" workbookViewId="0" topLeftCell="B1">
      <selection activeCell="AD3" sqref="AD3"/>
    </sheetView>
  </sheetViews>
  <sheetFormatPr defaultColWidth="8.88671875" defaultRowHeight="18.75"/>
  <cols>
    <col min="1" max="2" width="0.44140625" style="0" customWidth="1"/>
    <col min="4" max="4" width="7.21484375" style="0" customWidth="1"/>
  </cols>
  <sheetData>
    <row r="2" spans="1:32" s="112" customFormat="1" ht="73.5" customHeight="1">
      <c r="A2" s="18" t="s">
        <v>474</v>
      </c>
      <c r="B2" s="18" t="s">
        <v>475</v>
      </c>
      <c r="C2" s="99" t="s">
        <v>476</v>
      </c>
      <c r="D2" s="99" t="s">
        <v>660</v>
      </c>
      <c r="E2" s="100" t="s">
        <v>477</v>
      </c>
      <c r="F2" s="100" t="s">
        <v>478</v>
      </c>
      <c r="G2" s="100" t="s">
        <v>479</v>
      </c>
      <c r="H2" s="19" t="s">
        <v>480</v>
      </c>
      <c r="I2" s="19" t="s">
        <v>483</v>
      </c>
      <c r="J2" s="103" t="s">
        <v>496</v>
      </c>
      <c r="K2" s="103" t="s">
        <v>497</v>
      </c>
      <c r="L2" s="103" t="s">
        <v>661</v>
      </c>
      <c r="M2" s="103" t="s">
        <v>662</v>
      </c>
      <c r="N2" s="103" t="s">
        <v>663</v>
      </c>
      <c r="O2" s="100" t="s">
        <v>482</v>
      </c>
      <c r="P2" s="102" t="s">
        <v>664</v>
      </c>
      <c r="Q2" s="102" t="s">
        <v>665</v>
      </c>
      <c r="R2" s="100" t="s">
        <v>481</v>
      </c>
      <c r="S2" s="100" t="s">
        <v>484</v>
      </c>
      <c r="T2" s="100" t="s">
        <v>485</v>
      </c>
      <c r="U2" s="100" t="s">
        <v>110</v>
      </c>
      <c r="V2" s="100" t="s">
        <v>486</v>
      </c>
      <c r="W2" s="100" t="s">
        <v>487</v>
      </c>
      <c r="X2" s="100" t="s">
        <v>659</v>
      </c>
      <c r="Y2" s="100" t="s">
        <v>488</v>
      </c>
      <c r="Z2" s="20" t="s">
        <v>489</v>
      </c>
      <c r="AA2" s="20" t="s">
        <v>490</v>
      </c>
      <c r="AB2" s="20" t="s">
        <v>491</v>
      </c>
      <c r="AC2" s="20" t="s">
        <v>492</v>
      </c>
      <c r="AD2" s="19" t="s">
        <v>493</v>
      </c>
      <c r="AE2" s="19" t="s">
        <v>494</v>
      </c>
      <c r="AF2" s="21" t="s">
        <v>495</v>
      </c>
    </row>
    <row r="3" spans="3:32" s="22" customFormat="1" ht="45" customHeight="1">
      <c r="C3" s="23"/>
      <c r="D3" s="101">
        <v>2</v>
      </c>
      <c r="E3" s="22" t="str">
        <f>CONCATENATE(F3,",",G3)</f>
        <v>0,0</v>
      </c>
      <c r="F3" s="22">
        <f>CaName</f>
        <v>0</v>
      </c>
      <c r="G3" s="22">
        <f>CaFirst</f>
        <v>0</v>
      </c>
      <c r="H3" s="24">
        <f>CaBirth</f>
        <v>0</v>
      </c>
      <c r="I3" s="25">
        <f>CaStatus</f>
        <v>0</v>
      </c>
      <c r="J3" s="104" t="e">
        <f>VLOOKUP(W3,#REF!,2,FALSE)</f>
        <v>#REF!</v>
      </c>
      <c r="K3" s="104" t="e">
        <f>VLOOKUP(W3,#REF!,8,FALSE)</f>
        <v>#REF!</v>
      </c>
      <c r="L3" s="104" t="e">
        <f>VLOOKUP(W3,#REF!,13,FALSE)</f>
        <v>#REF!</v>
      </c>
      <c r="M3" s="104" t="e">
        <f>VLOOKUP(W3,#REF!,4,FALSE)</f>
        <v>#REF!</v>
      </c>
      <c r="N3" s="104"/>
      <c r="O3" s="22">
        <f>Form1!$A$7</f>
        <v>0</v>
      </c>
      <c r="P3" s="22">
        <f>NameUniversity</f>
        <v>0</v>
      </c>
      <c r="Q3" s="104"/>
      <c r="R3" s="22">
        <f>Form1!$AB$10</f>
        <v>0</v>
      </c>
      <c r="S3" s="22">
        <f>CaNatio</f>
        <v>0</v>
      </c>
      <c r="T3" s="22">
        <f>CaEmail</f>
        <v>0</v>
      </c>
      <c r="U3" s="26" t="str">
        <f>Form2!A3</f>
        <v>1.</v>
      </c>
      <c r="V3" s="26">
        <f>Ord_1</f>
        <v>0</v>
      </c>
      <c r="W3" s="22">
        <f>Form2!X5</f>
      </c>
      <c r="X3" s="22">
        <f>Form2!F3</f>
      </c>
      <c r="Y3" s="22">
        <f>Form2!F4</f>
      </c>
      <c r="AD3" s="24">
        <f>DuFrom</f>
        <v>0</v>
      </c>
      <c r="AE3" s="24">
        <f>DuTo</f>
        <v>0</v>
      </c>
      <c r="AF3" s="27">
        <f>DuDays</f>
      </c>
    </row>
    <row r="4" spans="3:32" s="22" customFormat="1" ht="45" customHeight="1">
      <c r="C4" s="23"/>
      <c r="D4" s="101">
        <v>2</v>
      </c>
      <c r="E4" s="22" t="str">
        <f>CONCATENATE(F4,",",G4)</f>
        <v>0,0</v>
      </c>
      <c r="F4" s="22">
        <f>CaName</f>
        <v>0</v>
      </c>
      <c r="G4" s="22">
        <f>CaFirst</f>
        <v>0</v>
      </c>
      <c r="H4" s="24">
        <f>CaBirth</f>
        <v>0</v>
      </c>
      <c r="I4" s="25">
        <f>CaStatus</f>
        <v>0</v>
      </c>
      <c r="J4" s="104" t="e">
        <f>VLOOKUP(W4,#REF!,2,FALSE)</f>
        <v>#REF!</v>
      </c>
      <c r="K4" s="104" t="e">
        <f>VLOOKUP(W4,#REF!,8,FALSE)</f>
        <v>#REF!</v>
      </c>
      <c r="L4" s="104" t="e">
        <f>VLOOKUP(W4,#REF!,13,FALSE)</f>
        <v>#REF!</v>
      </c>
      <c r="M4" s="104" t="e">
        <f>VLOOKUP(W4,#REF!,4,FALSE)</f>
        <v>#REF!</v>
      </c>
      <c r="N4" s="104"/>
      <c r="O4" s="22">
        <f>Form1!$A$7</f>
        <v>0</v>
      </c>
      <c r="P4" s="22">
        <f>NameUniversity</f>
        <v>0</v>
      </c>
      <c r="Q4" s="104"/>
      <c r="R4" s="22">
        <f>Form1!$AB$10</f>
        <v>0</v>
      </c>
      <c r="S4" s="22">
        <f>CaNatio</f>
        <v>0</v>
      </c>
      <c r="T4" s="22">
        <f>CaEmail</f>
        <v>0</v>
      </c>
      <c r="U4" s="26" t="str">
        <f>Form2!A7</f>
        <v>2.</v>
      </c>
      <c r="V4" s="26">
        <f>Ord_2</f>
        <v>0</v>
      </c>
      <c r="W4" s="22">
        <f>Form2!X9</f>
      </c>
      <c r="X4" s="22">
        <f>Form2!F7</f>
      </c>
      <c r="Y4" s="22">
        <f>Form2!F8</f>
      </c>
      <c r="AD4" s="24">
        <f>DuFrom</f>
        <v>0</v>
      </c>
      <c r="AE4" s="24">
        <f>DuTo</f>
        <v>0</v>
      </c>
      <c r="AF4" s="27">
        <f>DuDays</f>
      </c>
    </row>
    <row r="5" spans="3:32" s="22" customFormat="1" ht="45" customHeight="1">
      <c r="C5" s="23"/>
      <c r="D5" s="101">
        <v>2</v>
      </c>
      <c r="E5" s="22" t="str">
        <f>CONCATENATE(F5,",",G5)</f>
        <v>0,0</v>
      </c>
      <c r="F5" s="22">
        <f>CaName</f>
        <v>0</v>
      </c>
      <c r="G5" s="22">
        <f>CaFirst</f>
        <v>0</v>
      </c>
      <c r="H5" s="24">
        <f>CaBirth</f>
        <v>0</v>
      </c>
      <c r="I5" s="25">
        <f>CaStatus</f>
        <v>0</v>
      </c>
      <c r="J5" s="104" t="e">
        <f>VLOOKUP(W5,#REF!,2,FALSE)</f>
        <v>#REF!</v>
      </c>
      <c r="K5" s="104" t="e">
        <f>VLOOKUP(W5,#REF!,8,FALSE)</f>
        <v>#REF!</v>
      </c>
      <c r="L5" s="104" t="e">
        <f>VLOOKUP(W5,#REF!,13,FALSE)</f>
        <v>#REF!</v>
      </c>
      <c r="M5" s="104" t="e">
        <f>VLOOKUP(W5,#REF!,4,FALSE)</f>
        <v>#REF!</v>
      </c>
      <c r="N5" s="104"/>
      <c r="O5" s="22">
        <f>Form1!$A$7</f>
        <v>0</v>
      </c>
      <c r="P5" s="22">
        <f>NameUniversity</f>
        <v>0</v>
      </c>
      <c r="Q5" s="104"/>
      <c r="R5" s="22">
        <f>Form1!$AB$10</f>
        <v>0</v>
      </c>
      <c r="S5" s="22">
        <f>CaNatio</f>
        <v>0</v>
      </c>
      <c r="T5" s="22">
        <f>CaEmail</f>
        <v>0</v>
      </c>
      <c r="U5" s="26" t="str">
        <f>Form2!A11</f>
        <v>3.</v>
      </c>
      <c r="V5" s="26">
        <f>Ord_3</f>
        <v>0</v>
      </c>
      <c r="W5" s="22">
        <f>Form2!X13</f>
      </c>
      <c r="X5" s="22">
        <f>Form2!F11</f>
      </c>
      <c r="Y5" s="22">
        <f>Form2!F12</f>
      </c>
      <c r="AD5" s="24">
        <f>DuFrom</f>
        <v>0</v>
      </c>
      <c r="AE5" s="24">
        <f>DuTo</f>
        <v>0</v>
      </c>
      <c r="AF5" s="27">
        <f>DuDays</f>
      </c>
    </row>
  </sheetData>
  <sheetProtection/>
  <printOptions/>
  <pageMargins left="0.7" right="0.7" top="0.75" bottom="0.75" header="0.3" footer="0.3"/>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dimension ref="A1:CR189"/>
  <sheetViews>
    <sheetView zoomScale="70" zoomScaleNormal="70" zoomScalePageLayoutView="0" workbookViewId="0" topLeftCell="A107">
      <selection activeCell="A2" sqref="A2:J113"/>
    </sheetView>
  </sheetViews>
  <sheetFormatPr defaultColWidth="7.99609375" defaultRowHeight="57.75" customHeight="1"/>
  <cols>
    <col min="1" max="1" width="5.88671875" style="14" customWidth="1"/>
    <col min="2" max="2" width="30.10546875" style="95" customWidth="1"/>
    <col min="3" max="3" width="32.10546875" style="96" customWidth="1"/>
    <col min="4" max="4" width="34.10546875" style="97" customWidth="1"/>
    <col min="5" max="5" width="13.6640625" style="30" customWidth="1"/>
    <col min="6" max="6" width="11.5546875" style="98" customWidth="1"/>
    <col min="7" max="7" width="12.6640625" style="98" customWidth="1"/>
    <col min="8" max="8" width="11.5546875" style="16" customWidth="1"/>
    <col min="9" max="9" width="14.10546875" style="98" customWidth="1"/>
    <col min="10" max="10" width="50.3359375" style="17" customWidth="1"/>
    <col min="11" max="11" width="0.10546875" style="17" hidden="1" customWidth="1"/>
    <col min="12" max="12" width="7.99609375" style="17" hidden="1" customWidth="1"/>
    <col min="13" max="13" width="0.10546875" style="17" hidden="1" customWidth="1"/>
    <col min="14" max="14" width="7.99609375" style="17" hidden="1" customWidth="1"/>
    <col min="15" max="96" width="7.99609375" style="28" customWidth="1"/>
    <col min="97" max="16384" width="7.99609375" style="17" customWidth="1"/>
  </cols>
  <sheetData>
    <row r="1" spans="1:96" s="115" customFormat="1" ht="32.25" customHeight="1">
      <c r="A1" s="268"/>
      <c r="B1" s="269"/>
      <c r="C1" s="269"/>
      <c r="D1" s="269"/>
      <c r="E1" s="269"/>
      <c r="F1" s="269"/>
      <c r="G1" s="269"/>
      <c r="H1" s="269"/>
      <c r="I1" s="269"/>
      <c r="J1" s="269"/>
      <c r="O1" s="116"/>
      <c r="P1" s="116"/>
      <c r="Q1" s="116"/>
      <c r="R1" s="116"/>
      <c r="S1" s="116"/>
      <c r="T1" s="116"/>
      <c r="U1" s="116"/>
      <c r="V1" s="116"/>
      <c r="W1" s="116"/>
      <c r="X1" s="116"/>
      <c r="Y1" s="116"/>
      <c r="Z1" s="116"/>
      <c r="AA1" s="116"/>
      <c r="AB1" s="116"/>
      <c r="AC1" s="116"/>
      <c r="AD1" s="116"/>
      <c r="AE1" s="116"/>
      <c r="AF1" s="116"/>
      <c r="AG1" s="116"/>
      <c r="AH1" s="116"/>
      <c r="AI1" s="116"/>
      <c r="AJ1" s="116"/>
      <c r="AK1" s="116"/>
      <c r="AL1" s="116"/>
      <c r="AM1" s="116"/>
      <c r="AN1" s="116"/>
      <c r="AO1" s="116"/>
      <c r="AP1" s="116"/>
      <c r="AQ1" s="116"/>
      <c r="AR1" s="116"/>
      <c r="AS1" s="116"/>
      <c r="AT1" s="116"/>
      <c r="AU1" s="116"/>
      <c r="AV1" s="116"/>
      <c r="AW1" s="116"/>
      <c r="AX1" s="116"/>
      <c r="AY1" s="116"/>
      <c r="AZ1" s="116"/>
      <c r="BA1" s="116"/>
      <c r="BB1" s="116"/>
      <c r="BC1" s="116"/>
      <c r="BD1" s="116"/>
      <c r="BE1" s="116"/>
      <c r="BF1" s="116"/>
      <c r="BG1" s="116"/>
      <c r="BH1" s="116"/>
      <c r="BI1" s="116"/>
      <c r="BJ1" s="116"/>
      <c r="BK1" s="116"/>
      <c r="BL1" s="116"/>
      <c r="BM1" s="116"/>
      <c r="BN1" s="116"/>
      <c r="BO1" s="116"/>
      <c r="BP1" s="116"/>
      <c r="BQ1" s="116"/>
      <c r="BR1" s="116"/>
      <c r="BS1" s="116"/>
      <c r="BT1" s="116"/>
      <c r="BU1" s="116"/>
      <c r="BV1" s="116"/>
      <c r="BW1" s="116"/>
      <c r="BX1" s="116"/>
      <c r="BY1" s="116"/>
      <c r="BZ1" s="116"/>
      <c r="CA1" s="116"/>
      <c r="CB1" s="116"/>
      <c r="CC1" s="116"/>
      <c r="CD1" s="116"/>
      <c r="CE1" s="116"/>
      <c r="CF1" s="116"/>
      <c r="CG1" s="116"/>
      <c r="CH1" s="116"/>
      <c r="CI1" s="116"/>
      <c r="CJ1" s="116"/>
      <c r="CK1" s="116"/>
      <c r="CL1" s="116"/>
      <c r="CM1" s="116"/>
      <c r="CN1" s="116"/>
      <c r="CO1" s="116"/>
      <c r="CP1" s="116"/>
      <c r="CQ1" s="116"/>
      <c r="CR1" s="116"/>
    </row>
    <row r="2" spans="1:96" s="30" customFormat="1" ht="111" customHeight="1">
      <c r="A2" s="29" t="s">
        <v>756</v>
      </c>
      <c r="B2" s="12" t="s">
        <v>757</v>
      </c>
      <c r="C2" s="12" t="s">
        <v>758</v>
      </c>
      <c r="D2" s="12" t="s">
        <v>759</v>
      </c>
      <c r="E2" s="12" t="s">
        <v>760</v>
      </c>
      <c r="F2" s="12" t="s">
        <v>761</v>
      </c>
      <c r="G2" s="13" t="s">
        <v>762</v>
      </c>
      <c r="H2" s="12" t="s">
        <v>763</v>
      </c>
      <c r="I2" s="12" t="s">
        <v>764</v>
      </c>
      <c r="J2" s="12" t="s">
        <v>765</v>
      </c>
      <c r="O2" s="31"/>
      <c r="P2" s="31"/>
      <c r="Q2" s="31"/>
      <c r="R2" s="31"/>
      <c r="S2" s="31"/>
      <c r="T2" s="31"/>
      <c r="U2" s="31"/>
      <c r="V2" s="31"/>
      <c r="W2" s="31"/>
      <c r="X2" s="31"/>
      <c r="Y2" s="31"/>
      <c r="Z2" s="31"/>
      <c r="AA2" s="31"/>
      <c r="AB2" s="31"/>
      <c r="AC2" s="31"/>
      <c r="AD2" s="31"/>
      <c r="AE2" s="31"/>
      <c r="AF2" s="31"/>
      <c r="AG2" s="31"/>
      <c r="AH2" s="31"/>
      <c r="AI2" s="31"/>
      <c r="AJ2" s="31"/>
      <c r="AK2" s="31"/>
      <c r="AL2" s="31"/>
      <c r="AM2" s="31"/>
      <c r="AN2" s="31"/>
      <c r="AO2" s="31"/>
      <c r="AP2" s="31"/>
      <c r="AQ2" s="31"/>
      <c r="AR2" s="31"/>
      <c r="AS2" s="31"/>
      <c r="AT2" s="31"/>
      <c r="AU2" s="31"/>
      <c r="AV2" s="31"/>
      <c r="AW2" s="31"/>
      <c r="AX2" s="31"/>
      <c r="AY2" s="31"/>
      <c r="AZ2" s="31"/>
      <c r="BA2" s="31"/>
      <c r="BB2" s="31"/>
      <c r="BC2" s="31"/>
      <c r="BD2" s="31"/>
      <c r="BE2" s="31"/>
      <c r="BF2" s="31"/>
      <c r="BG2" s="31"/>
      <c r="BH2" s="31"/>
      <c r="BI2" s="31"/>
      <c r="BJ2" s="31"/>
      <c r="BK2" s="31"/>
      <c r="BL2" s="31"/>
      <c r="BM2" s="31"/>
      <c r="BN2" s="31"/>
      <c r="BO2" s="31"/>
      <c r="BP2" s="31"/>
      <c r="BQ2" s="31"/>
      <c r="BR2" s="31"/>
      <c r="BS2" s="31"/>
      <c r="BT2" s="31"/>
      <c r="BU2" s="31"/>
      <c r="BV2" s="31"/>
      <c r="BW2" s="31"/>
      <c r="BX2" s="31"/>
      <c r="BY2" s="31"/>
      <c r="BZ2" s="31"/>
      <c r="CA2" s="31"/>
      <c r="CB2" s="31"/>
      <c r="CC2" s="31"/>
      <c r="CD2" s="31"/>
      <c r="CE2" s="31"/>
      <c r="CF2" s="31"/>
      <c r="CG2" s="31"/>
      <c r="CH2" s="31"/>
      <c r="CI2" s="31"/>
      <c r="CJ2" s="31"/>
      <c r="CK2" s="31"/>
      <c r="CL2" s="31"/>
      <c r="CM2" s="31"/>
      <c r="CN2" s="31"/>
      <c r="CO2" s="31"/>
      <c r="CP2" s="31"/>
      <c r="CQ2" s="31"/>
      <c r="CR2" s="31"/>
    </row>
    <row r="3" spans="1:10" s="36" customFormat="1" ht="49.5" customHeight="1">
      <c r="A3" s="32">
        <v>1</v>
      </c>
      <c r="B3" s="33" t="s">
        <v>500</v>
      </c>
      <c r="C3" s="33" t="s">
        <v>501</v>
      </c>
      <c r="D3" s="117" t="s">
        <v>766</v>
      </c>
      <c r="E3" s="34" t="s">
        <v>767</v>
      </c>
      <c r="F3" s="33" t="s">
        <v>768</v>
      </c>
      <c r="G3" s="33" t="s">
        <v>406</v>
      </c>
      <c r="H3" s="35">
        <v>2</v>
      </c>
      <c r="I3" s="33" t="s">
        <v>769</v>
      </c>
      <c r="J3" s="33"/>
    </row>
    <row r="4" spans="1:10" s="36" customFormat="1" ht="49.5" customHeight="1">
      <c r="A4" s="32">
        <v>2</v>
      </c>
      <c r="B4" s="33" t="s">
        <v>770</v>
      </c>
      <c r="C4" s="33" t="s">
        <v>771</v>
      </c>
      <c r="D4" s="117" t="s">
        <v>502</v>
      </c>
      <c r="E4" s="33" t="s">
        <v>772</v>
      </c>
      <c r="F4" s="33" t="s">
        <v>773</v>
      </c>
      <c r="G4" s="33" t="s">
        <v>774</v>
      </c>
      <c r="H4" s="35">
        <v>2</v>
      </c>
      <c r="I4" s="37" t="s">
        <v>775</v>
      </c>
      <c r="J4" s="38"/>
    </row>
    <row r="5" spans="1:10" s="36" customFormat="1" ht="49.5" customHeight="1">
      <c r="A5" s="32">
        <v>3</v>
      </c>
      <c r="B5" s="33" t="s">
        <v>770</v>
      </c>
      <c r="C5" s="33" t="s">
        <v>776</v>
      </c>
      <c r="D5" s="117" t="s">
        <v>502</v>
      </c>
      <c r="E5" s="33" t="s">
        <v>777</v>
      </c>
      <c r="F5" s="33" t="s">
        <v>778</v>
      </c>
      <c r="G5" s="33" t="s">
        <v>779</v>
      </c>
      <c r="H5" s="39"/>
      <c r="I5" s="37" t="s">
        <v>780</v>
      </c>
      <c r="J5" s="38"/>
    </row>
    <row r="6" spans="1:10" s="36" customFormat="1" ht="49.5" customHeight="1">
      <c r="A6" s="32">
        <v>4</v>
      </c>
      <c r="B6" s="33" t="s">
        <v>781</v>
      </c>
      <c r="C6" s="33" t="s">
        <v>782</v>
      </c>
      <c r="D6" s="117" t="s">
        <v>502</v>
      </c>
      <c r="E6" s="33" t="s">
        <v>772</v>
      </c>
      <c r="F6" s="33" t="s">
        <v>783</v>
      </c>
      <c r="G6" s="33" t="s">
        <v>784</v>
      </c>
      <c r="H6" s="39"/>
      <c r="I6" s="37" t="s">
        <v>785</v>
      </c>
      <c r="J6" s="38"/>
    </row>
    <row r="7" spans="1:10" s="36" customFormat="1" ht="49.5" customHeight="1">
      <c r="A7" s="32">
        <v>5</v>
      </c>
      <c r="B7" s="33" t="s">
        <v>503</v>
      </c>
      <c r="C7" s="33" t="s">
        <v>504</v>
      </c>
      <c r="D7" s="118"/>
      <c r="E7" s="40" t="s">
        <v>786</v>
      </c>
      <c r="F7" s="40" t="s">
        <v>115</v>
      </c>
      <c r="G7" s="33" t="s">
        <v>787</v>
      </c>
      <c r="H7" s="35">
        <v>3</v>
      </c>
      <c r="I7" s="33" t="s">
        <v>505</v>
      </c>
      <c r="J7" s="33" t="s">
        <v>506</v>
      </c>
    </row>
    <row r="8" spans="1:10" s="36" customFormat="1" ht="49.5" customHeight="1">
      <c r="A8" s="32">
        <v>6</v>
      </c>
      <c r="B8" s="33" t="s">
        <v>503</v>
      </c>
      <c r="C8" s="33" t="s">
        <v>507</v>
      </c>
      <c r="D8" s="118"/>
      <c r="E8" s="40" t="s">
        <v>788</v>
      </c>
      <c r="F8" s="40" t="s">
        <v>115</v>
      </c>
      <c r="G8" s="33" t="s">
        <v>784</v>
      </c>
      <c r="H8" s="39"/>
      <c r="I8" s="33" t="s">
        <v>508</v>
      </c>
      <c r="J8" s="33" t="s">
        <v>509</v>
      </c>
    </row>
    <row r="9" spans="1:10" s="36" customFormat="1" ht="49.5" customHeight="1">
      <c r="A9" s="32">
        <v>7</v>
      </c>
      <c r="B9" s="33" t="s">
        <v>789</v>
      </c>
      <c r="C9" s="33" t="s">
        <v>510</v>
      </c>
      <c r="D9" s="118"/>
      <c r="E9" s="40" t="s">
        <v>786</v>
      </c>
      <c r="F9" s="40" t="s">
        <v>115</v>
      </c>
      <c r="G9" s="33" t="s">
        <v>779</v>
      </c>
      <c r="H9" s="39"/>
      <c r="I9" s="33" t="s">
        <v>508</v>
      </c>
      <c r="J9" s="33" t="s">
        <v>511</v>
      </c>
    </row>
    <row r="10" spans="1:10" s="36" customFormat="1" ht="49.5" customHeight="1">
      <c r="A10" s="32">
        <v>8</v>
      </c>
      <c r="B10" s="33" t="s">
        <v>512</v>
      </c>
      <c r="C10" s="33" t="s">
        <v>513</v>
      </c>
      <c r="D10" s="118"/>
      <c r="E10" s="40" t="s">
        <v>790</v>
      </c>
      <c r="F10" s="40" t="s">
        <v>115</v>
      </c>
      <c r="G10" s="33" t="s">
        <v>779</v>
      </c>
      <c r="H10" s="39"/>
      <c r="I10" s="33" t="s">
        <v>508</v>
      </c>
      <c r="J10" s="33" t="s">
        <v>514</v>
      </c>
    </row>
    <row r="11" spans="1:10" s="36" customFormat="1" ht="54">
      <c r="A11" s="32">
        <v>9</v>
      </c>
      <c r="B11" s="41" t="s">
        <v>791</v>
      </c>
      <c r="C11" s="38" t="s">
        <v>792</v>
      </c>
      <c r="D11" s="119" t="s">
        <v>407</v>
      </c>
      <c r="E11" s="33" t="s">
        <v>793</v>
      </c>
      <c r="F11" s="33" t="s">
        <v>794</v>
      </c>
      <c r="G11" s="33" t="s">
        <v>795</v>
      </c>
      <c r="H11" s="35">
        <v>4</v>
      </c>
      <c r="I11" s="33" t="s">
        <v>536</v>
      </c>
      <c r="J11" s="42" t="s">
        <v>796</v>
      </c>
    </row>
    <row r="12" spans="1:10" s="36" customFormat="1" ht="40.5">
      <c r="A12" s="32">
        <v>10</v>
      </c>
      <c r="B12" s="41" t="s">
        <v>797</v>
      </c>
      <c r="C12" s="38" t="s">
        <v>798</v>
      </c>
      <c r="D12" s="119" t="s">
        <v>407</v>
      </c>
      <c r="E12" s="33" t="s">
        <v>799</v>
      </c>
      <c r="F12" s="33" t="s">
        <v>800</v>
      </c>
      <c r="G12" s="33" t="s">
        <v>801</v>
      </c>
      <c r="H12" s="39"/>
      <c r="I12" s="33" t="s">
        <v>802</v>
      </c>
      <c r="J12" s="42" t="s">
        <v>803</v>
      </c>
    </row>
    <row r="13" spans="1:10" s="36" customFormat="1" ht="40.5">
      <c r="A13" s="32">
        <v>11</v>
      </c>
      <c r="B13" s="40" t="s">
        <v>804</v>
      </c>
      <c r="C13" s="38" t="s">
        <v>805</v>
      </c>
      <c r="D13" s="120" t="s">
        <v>407</v>
      </c>
      <c r="E13" s="33" t="s">
        <v>806</v>
      </c>
      <c r="F13" s="33" t="s">
        <v>800</v>
      </c>
      <c r="G13" s="33" t="s">
        <v>406</v>
      </c>
      <c r="H13" s="39"/>
      <c r="I13" s="33" t="s">
        <v>807</v>
      </c>
      <c r="J13" s="42" t="s">
        <v>808</v>
      </c>
    </row>
    <row r="14" spans="1:10" s="36" customFormat="1" ht="49.5" customHeight="1">
      <c r="A14" s="32">
        <v>12</v>
      </c>
      <c r="B14" s="40" t="s">
        <v>809</v>
      </c>
      <c r="C14" s="40" t="s">
        <v>810</v>
      </c>
      <c r="D14" s="119" t="s">
        <v>407</v>
      </c>
      <c r="E14" s="33" t="s">
        <v>811</v>
      </c>
      <c r="F14" s="33" t="s">
        <v>800</v>
      </c>
      <c r="G14" s="33" t="s">
        <v>812</v>
      </c>
      <c r="H14" s="39"/>
      <c r="I14" s="33" t="s">
        <v>813</v>
      </c>
      <c r="J14" s="42" t="s">
        <v>814</v>
      </c>
    </row>
    <row r="15" spans="1:10" s="36" customFormat="1" ht="49.5" customHeight="1">
      <c r="A15" s="32">
        <v>13</v>
      </c>
      <c r="B15" s="43" t="s">
        <v>515</v>
      </c>
      <c r="C15" s="43" t="s">
        <v>516</v>
      </c>
      <c r="D15" s="121" t="s">
        <v>517</v>
      </c>
      <c r="E15" s="33" t="s">
        <v>815</v>
      </c>
      <c r="F15" s="33" t="s">
        <v>816</v>
      </c>
      <c r="G15" s="43" t="s">
        <v>405</v>
      </c>
      <c r="H15" s="39">
        <v>1</v>
      </c>
      <c r="I15" s="44" t="s">
        <v>518</v>
      </c>
      <c r="J15" s="43" t="s">
        <v>519</v>
      </c>
    </row>
    <row r="16" spans="1:10" s="36" customFormat="1" ht="49.5" customHeight="1">
      <c r="A16" s="32">
        <v>14</v>
      </c>
      <c r="B16" s="43" t="s">
        <v>520</v>
      </c>
      <c r="C16" s="43" t="s">
        <v>521</v>
      </c>
      <c r="D16" s="121" t="s">
        <v>517</v>
      </c>
      <c r="E16" s="33" t="s">
        <v>817</v>
      </c>
      <c r="F16" s="33" t="s">
        <v>818</v>
      </c>
      <c r="G16" s="43" t="s">
        <v>406</v>
      </c>
      <c r="H16" s="39"/>
      <c r="I16" s="43" t="s">
        <v>522</v>
      </c>
      <c r="J16" s="43" t="s">
        <v>523</v>
      </c>
    </row>
    <row r="17" spans="1:10" s="36" customFormat="1" ht="49.5" customHeight="1">
      <c r="A17" s="32">
        <v>15</v>
      </c>
      <c r="B17" s="43" t="s">
        <v>515</v>
      </c>
      <c r="C17" s="43" t="s">
        <v>524</v>
      </c>
      <c r="D17" s="120" t="s">
        <v>517</v>
      </c>
      <c r="E17" s="33" t="s">
        <v>815</v>
      </c>
      <c r="F17" s="33" t="s">
        <v>783</v>
      </c>
      <c r="G17" s="43" t="s">
        <v>405</v>
      </c>
      <c r="H17" s="39"/>
      <c r="I17" s="43" t="s">
        <v>518</v>
      </c>
      <c r="J17" s="43" t="s">
        <v>519</v>
      </c>
    </row>
    <row r="18" spans="1:10" s="36" customFormat="1" ht="49.5" customHeight="1">
      <c r="A18" s="32">
        <v>16</v>
      </c>
      <c r="B18" s="33" t="s">
        <v>472</v>
      </c>
      <c r="C18" s="45" t="s">
        <v>430</v>
      </c>
      <c r="D18" s="121" t="s">
        <v>409</v>
      </c>
      <c r="E18" s="40" t="s">
        <v>819</v>
      </c>
      <c r="F18" s="40" t="s">
        <v>396</v>
      </c>
      <c r="G18" s="33" t="s">
        <v>406</v>
      </c>
      <c r="H18" s="35">
        <v>4</v>
      </c>
      <c r="I18" s="33" t="s">
        <v>408</v>
      </c>
      <c r="J18" s="33"/>
    </row>
    <row r="19" spans="1:10" s="36" customFormat="1" ht="49.5" customHeight="1">
      <c r="A19" s="32">
        <v>17</v>
      </c>
      <c r="B19" s="33" t="s">
        <v>472</v>
      </c>
      <c r="C19" s="45" t="s">
        <v>525</v>
      </c>
      <c r="D19" s="121" t="s">
        <v>409</v>
      </c>
      <c r="E19" s="40" t="s">
        <v>819</v>
      </c>
      <c r="F19" s="40" t="s">
        <v>396</v>
      </c>
      <c r="G19" s="33" t="s">
        <v>406</v>
      </c>
      <c r="H19" s="39"/>
      <c r="I19" s="33" t="s">
        <v>408</v>
      </c>
      <c r="J19" s="33"/>
    </row>
    <row r="20" spans="1:96" s="46" customFormat="1" ht="49.5" customHeight="1">
      <c r="A20" s="32">
        <v>18</v>
      </c>
      <c r="B20" s="33" t="s">
        <v>472</v>
      </c>
      <c r="C20" s="45" t="s">
        <v>431</v>
      </c>
      <c r="D20" s="121" t="s">
        <v>409</v>
      </c>
      <c r="E20" s="40" t="s">
        <v>820</v>
      </c>
      <c r="F20" s="40" t="s">
        <v>396</v>
      </c>
      <c r="G20" s="33" t="s">
        <v>406</v>
      </c>
      <c r="H20" s="39"/>
      <c r="I20" s="33" t="s">
        <v>408</v>
      </c>
      <c r="J20" s="33"/>
      <c r="L20" s="36"/>
      <c r="O20" s="36"/>
      <c r="P20" s="36"/>
      <c r="Q20" s="36"/>
      <c r="R20" s="36"/>
      <c r="S20" s="36"/>
      <c r="T20" s="36"/>
      <c r="U20" s="36"/>
      <c r="V20" s="36"/>
      <c r="W20" s="36"/>
      <c r="X20" s="36"/>
      <c r="Y20" s="36"/>
      <c r="Z20" s="36"/>
      <c r="AA20" s="36"/>
      <c r="AB20" s="36"/>
      <c r="AC20" s="36"/>
      <c r="AD20" s="36"/>
      <c r="AE20" s="36"/>
      <c r="AF20" s="36"/>
      <c r="AG20" s="36"/>
      <c r="AH20" s="36"/>
      <c r="AI20" s="36"/>
      <c r="AJ20" s="36"/>
      <c r="AK20" s="36"/>
      <c r="AL20" s="36"/>
      <c r="AM20" s="36"/>
      <c r="AN20" s="36"/>
      <c r="AO20" s="36"/>
      <c r="AP20" s="36"/>
      <c r="AQ20" s="36"/>
      <c r="AR20" s="36"/>
      <c r="AS20" s="36"/>
      <c r="AT20" s="36"/>
      <c r="AU20" s="36"/>
      <c r="AV20" s="36"/>
      <c r="AW20" s="36"/>
      <c r="AX20" s="36"/>
      <c r="AY20" s="36"/>
      <c r="AZ20" s="36"/>
      <c r="BA20" s="36"/>
      <c r="BB20" s="36"/>
      <c r="BC20" s="36"/>
      <c r="BD20" s="36"/>
      <c r="BE20" s="36"/>
      <c r="BF20" s="36"/>
      <c r="BG20" s="36"/>
      <c r="BH20" s="36"/>
      <c r="BI20" s="36"/>
      <c r="BJ20" s="36"/>
      <c r="BK20" s="36"/>
      <c r="BL20" s="36"/>
      <c r="BM20" s="36"/>
      <c r="BN20" s="36"/>
      <c r="BO20" s="36"/>
      <c r="BP20" s="36"/>
      <c r="BQ20" s="36"/>
      <c r="BR20" s="36"/>
      <c r="BS20" s="36"/>
      <c r="BT20" s="36"/>
      <c r="BU20" s="36"/>
      <c r="BV20" s="36"/>
      <c r="BW20" s="36"/>
      <c r="BX20" s="36"/>
      <c r="BY20" s="36"/>
      <c r="BZ20" s="36"/>
      <c r="CA20" s="36"/>
      <c r="CB20" s="36"/>
      <c r="CC20" s="36"/>
      <c r="CD20" s="36"/>
      <c r="CE20" s="36"/>
      <c r="CF20" s="36"/>
      <c r="CG20" s="36"/>
      <c r="CH20" s="36"/>
      <c r="CI20" s="36"/>
      <c r="CJ20" s="36"/>
      <c r="CK20" s="36"/>
      <c r="CL20" s="36"/>
      <c r="CM20" s="36"/>
      <c r="CN20" s="36"/>
      <c r="CO20" s="36"/>
      <c r="CP20" s="36"/>
      <c r="CQ20" s="36"/>
      <c r="CR20" s="36"/>
    </row>
    <row r="21" spans="1:10" s="36" customFormat="1" ht="49.5" customHeight="1">
      <c r="A21" s="32">
        <v>19</v>
      </c>
      <c r="B21" s="33" t="s">
        <v>472</v>
      </c>
      <c r="C21" s="45" t="s">
        <v>526</v>
      </c>
      <c r="D21" s="121" t="s">
        <v>409</v>
      </c>
      <c r="E21" s="40" t="s">
        <v>819</v>
      </c>
      <c r="F21" s="40" t="s">
        <v>396</v>
      </c>
      <c r="G21" s="33" t="s">
        <v>406</v>
      </c>
      <c r="H21" s="39"/>
      <c r="I21" s="33" t="s">
        <v>408</v>
      </c>
      <c r="J21" s="33"/>
    </row>
    <row r="22" spans="1:10" s="36" customFormat="1" ht="49.5" customHeight="1">
      <c r="A22" s="32">
        <v>20</v>
      </c>
      <c r="B22" s="43" t="s">
        <v>821</v>
      </c>
      <c r="C22" s="43" t="s">
        <v>822</v>
      </c>
      <c r="D22" s="122" t="s">
        <v>527</v>
      </c>
      <c r="E22" s="40" t="s">
        <v>432</v>
      </c>
      <c r="F22" s="40" t="s">
        <v>115</v>
      </c>
      <c r="G22" s="43" t="s">
        <v>406</v>
      </c>
      <c r="H22" s="35">
        <v>2</v>
      </c>
      <c r="I22" s="43" t="s">
        <v>823</v>
      </c>
      <c r="J22" s="43" t="s">
        <v>824</v>
      </c>
    </row>
    <row r="23" spans="1:10" s="36" customFormat="1" ht="54">
      <c r="A23" s="32">
        <v>21</v>
      </c>
      <c r="B23" s="43" t="s">
        <v>825</v>
      </c>
      <c r="C23" s="43" t="s">
        <v>826</v>
      </c>
      <c r="D23" s="123" t="s">
        <v>528</v>
      </c>
      <c r="E23" s="40" t="s">
        <v>432</v>
      </c>
      <c r="F23" s="40" t="s">
        <v>115</v>
      </c>
      <c r="G23" s="43" t="s">
        <v>406</v>
      </c>
      <c r="H23" s="39"/>
      <c r="I23" s="43" t="s">
        <v>827</v>
      </c>
      <c r="J23" s="43" t="s">
        <v>828</v>
      </c>
    </row>
    <row r="24" spans="1:10" s="36" customFormat="1" ht="49.5" customHeight="1">
      <c r="A24" s="32">
        <v>22</v>
      </c>
      <c r="B24" s="43" t="s">
        <v>829</v>
      </c>
      <c r="C24" s="43" t="s">
        <v>830</v>
      </c>
      <c r="D24" s="121" t="s">
        <v>831</v>
      </c>
      <c r="E24" s="40" t="s">
        <v>529</v>
      </c>
      <c r="F24" s="40" t="s">
        <v>396</v>
      </c>
      <c r="G24" s="43" t="s">
        <v>406</v>
      </c>
      <c r="H24" s="39">
        <v>4</v>
      </c>
      <c r="I24" s="43" t="s">
        <v>832</v>
      </c>
      <c r="J24" s="43"/>
    </row>
    <row r="25" spans="1:10" s="36" customFormat="1" ht="49.5" customHeight="1">
      <c r="A25" s="32">
        <v>23</v>
      </c>
      <c r="B25" s="43" t="s">
        <v>833</v>
      </c>
      <c r="C25" s="43" t="s">
        <v>834</v>
      </c>
      <c r="D25" s="121" t="s">
        <v>530</v>
      </c>
      <c r="E25" s="40" t="s">
        <v>529</v>
      </c>
      <c r="F25" s="40" t="s">
        <v>396</v>
      </c>
      <c r="G25" s="43" t="s">
        <v>406</v>
      </c>
      <c r="H25" s="39"/>
      <c r="I25" s="43" t="s">
        <v>835</v>
      </c>
      <c r="J25" s="43"/>
    </row>
    <row r="26" spans="1:10" s="36" customFormat="1" ht="49.5" customHeight="1">
      <c r="A26" s="32">
        <v>24</v>
      </c>
      <c r="B26" s="43" t="s">
        <v>836</v>
      </c>
      <c r="C26" s="43" t="s">
        <v>837</v>
      </c>
      <c r="D26" s="121" t="s">
        <v>530</v>
      </c>
      <c r="E26" s="40" t="s">
        <v>529</v>
      </c>
      <c r="F26" s="40" t="s">
        <v>396</v>
      </c>
      <c r="G26" s="43" t="s">
        <v>406</v>
      </c>
      <c r="H26" s="39"/>
      <c r="I26" s="43" t="s">
        <v>838</v>
      </c>
      <c r="J26" s="43"/>
    </row>
    <row r="27" spans="1:10" s="36" customFormat="1" ht="49.5" customHeight="1">
      <c r="A27" s="32">
        <v>25</v>
      </c>
      <c r="B27" s="43" t="s">
        <v>839</v>
      </c>
      <c r="C27" s="43" t="s">
        <v>840</v>
      </c>
      <c r="D27" s="121" t="s">
        <v>530</v>
      </c>
      <c r="E27" s="40" t="s">
        <v>529</v>
      </c>
      <c r="F27" s="40" t="s">
        <v>396</v>
      </c>
      <c r="G27" s="43" t="s">
        <v>406</v>
      </c>
      <c r="H27" s="39"/>
      <c r="I27" s="43" t="s">
        <v>832</v>
      </c>
      <c r="J27" s="43"/>
    </row>
    <row r="28" spans="1:10" s="36" customFormat="1" ht="49.5" customHeight="1">
      <c r="A28" s="32">
        <v>26</v>
      </c>
      <c r="B28" s="33" t="s">
        <v>531</v>
      </c>
      <c r="C28" s="33" t="s">
        <v>532</v>
      </c>
      <c r="D28" s="117" t="s">
        <v>533</v>
      </c>
      <c r="E28" s="40" t="s">
        <v>534</v>
      </c>
      <c r="F28" s="40" t="s">
        <v>396</v>
      </c>
      <c r="G28" s="33" t="s">
        <v>405</v>
      </c>
      <c r="H28" s="35">
        <v>2</v>
      </c>
      <c r="I28" s="33" t="s">
        <v>420</v>
      </c>
      <c r="J28" s="33"/>
    </row>
    <row r="29" spans="1:10" s="36" customFormat="1" ht="49.5" customHeight="1">
      <c r="A29" s="32">
        <v>27</v>
      </c>
      <c r="B29" s="33" t="s">
        <v>531</v>
      </c>
      <c r="C29" s="33" t="s">
        <v>535</v>
      </c>
      <c r="D29" s="117" t="s">
        <v>533</v>
      </c>
      <c r="E29" s="40" t="s">
        <v>534</v>
      </c>
      <c r="F29" s="40" t="s">
        <v>396</v>
      </c>
      <c r="G29" s="33" t="s">
        <v>405</v>
      </c>
      <c r="H29" s="39"/>
      <c r="I29" s="33" t="s">
        <v>420</v>
      </c>
      <c r="J29" s="33"/>
    </row>
    <row r="30" spans="1:10" s="36" customFormat="1" ht="67.5">
      <c r="A30" s="32">
        <v>28</v>
      </c>
      <c r="B30" s="33" t="s">
        <v>841</v>
      </c>
      <c r="C30" s="43" t="s">
        <v>842</v>
      </c>
      <c r="D30" s="121" t="s">
        <v>843</v>
      </c>
      <c r="E30" s="40" t="s">
        <v>844</v>
      </c>
      <c r="F30" s="40" t="s">
        <v>410</v>
      </c>
      <c r="G30" s="33" t="s">
        <v>405</v>
      </c>
      <c r="H30" s="35">
        <v>2</v>
      </c>
      <c r="I30" s="43" t="s">
        <v>845</v>
      </c>
      <c r="J30" s="43" t="s">
        <v>537</v>
      </c>
    </row>
    <row r="31" spans="1:10" s="36" customFormat="1" ht="49.5" customHeight="1">
      <c r="A31" s="32">
        <v>29</v>
      </c>
      <c r="B31" s="33" t="s">
        <v>846</v>
      </c>
      <c r="C31" s="43" t="s">
        <v>847</v>
      </c>
      <c r="D31" s="121" t="s">
        <v>848</v>
      </c>
      <c r="E31" s="40" t="s">
        <v>849</v>
      </c>
      <c r="F31" s="40" t="s">
        <v>410</v>
      </c>
      <c r="G31" s="33" t="s">
        <v>405</v>
      </c>
      <c r="H31" s="39"/>
      <c r="I31" s="43" t="s">
        <v>850</v>
      </c>
      <c r="J31" s="43" t="s">
        <v>851</v>
      </c>
    </row>
    <row r="32" spans="1:10" s="36" customFormat="1" ht="49.5" customHeight="1">
      <c r="A32" s="32">
        <v>30</v>
      </c>
      <c r="B32" s="43" t="s">
        <v>852</v>
      </c>
      <c r="C32" s="43" t="s">
        <v>853</v>
      </c>
      <c r="D32" s="124" t="s">
        <v>470</v>
      </c>
      <c r="E32" s="40" t="s">
        <v>854</v>
      </c>
      <c r="F32" s="40" t="s">
        <v>115</v>
      </c>
      <c r="G32" s="33" t="s">
        <v>406</v>
      </c>
      <c r="H32" s="35">
        <v>3</v>
      </c>
      <c r="I32" s="47" t="s">
        <v>855</v>
      </c>
      <c r="J32" s="33"/>
    </row>
    <row r="33" spans="1:10" s="36" customFormat="1" ht="49.5" customHeight="1">
      <c r="A33" s="32">
        <v>31</v>
      </c>
      <c r="B33" s="43" t="s">
        <v>469</v>
      </c>
      <c r="C33" s="43" t="s">
        <v>856</v>
      </c>
      <c r="D33" s="124" t="s">
        <v>471</v>
      </c>
      <c r="E33" s="40" t="s">
        <v>857</v>
      </c>
      <c r="F33" s="40" t="s">
        <v>115</v>
      </c>
      <c r="G33" s="33" t="s">
        <v>406</v>
      </c>
      <c r="H33" s="39"/>
      <c r="I33" s="47" t="s">
        <v>858</v>
      </c>
      <c r="J33" s="33"/>
    </row>
    <row r="34" spans="1:10" s="36" customFormat="1" ht="49.5" customHeight="1">
      <c r="A34" s="32">
        <v>32</v>
      </c>
      <c r="B34" s="43" t="s">
        <v>859</v>
      </c>
      <c r="C34" s="43" t="s">
        <v>538</v>
      </c>
      <c r="D34" s="124" t="s">
        <v>471</v>
      </c>
      <c r="E34" s="40" t="s">
        <v>860</v>
      </c>
      <c r="F34" s="40" t="s">
        <v>115</v>
      </c>
      <c r="G34" s="33" t="s">
        <v>406</v>
      </c>
      <c r="H34" s="39"/>
      <c r="I34" s="47" t="s">
        <v>861</v>
      </c>
      <c r="J34" s="33"/>
    </row>
    <row r="35" spans="1:10" s="36" customFormat="1" ht="49.5" customHeight="1">
      <c r="A35" s="32">
        <v>33</v>
      </c>
      <c r="B35" s="33" t="s">
        <v>862</v>
      </c>
      <c r="C35" s="33" t="s">
        <v>539</v>
      </c>
      <c r="D35" s="125" t="s">
        <v>540</v>
      </c>
      <c r="E35" s="40" t="s">
        <v>863</v>
      </c>
      <c r="F35" s="40" t="s">
        <v>396</v>
      </c>
      <c r="G35" s="33" t="s">
        <v>406</v>
      </c>
      <c r="H35" s="39">
        <v>3</v>
      </c>
      <c r="I35" s="33" t="s">
        <v>802</v>
      </c>
      <c r="J35" s="33"/>
    </row>
    <row r="36" spans="1:96" s="48" customFormat="1" ht="49.5" customHeight="1">
      <c r="A36" s="32">
        <v>34</v>
      </c>
      <c r="B36" s="33" t="s">
        <v>864</v>
      </c>
      <c r="C36" s="43" t="s">
        <v>865</v>
      </c>
      <c r="D36" s="126" t="s">
        <v>434</v>
      </c>
      <c r="E36" s="40" t="s">
        <v>866</v>
      </c>
      <c r="F36" s="40" t="s">
        <v>115</v>
      </c>
      <c r="G36" s="33" t="s">
        <v>406</v>
      </c>
      <c r="H36" s="39">
        <v>3</v>
      </c>
      <c r="I36" s="33" t="s">
        <v>867</v>
      </c>
      <c r="J36" s="33" t="s">
        <v>868</v>
      </c>
      <c r="O36" s="36"/>
      <c r="P36" s="36"/>
      <c r="Q36" s="36"/>
      <c r="R36" s="36"/>
      <c r="S36" s="36"/>
      <c r="T36" s="36"/>
      <c r="U36" s="36"/>
      <c r="V36" s="36"/>
      <c r="W36" s="36"/>
      <c r="X36" s="36"/>
      <c r="Y36" s="36"/>
      <c r="Z36" s="36"/>
      <c r="AA36" s="36"/>
      <c r="AB36" s="36"/>
      <c r="AC36" s="36"/>
      <c r="AD36" s="36"/>
      <c r="AE36" s="36"/>
      <c r="AF36" s="36"/>
      <c r="AG36" s="36"/>
      <c r="AH36" s="36"/>
      <c r="AI36" s="36"/>
      <c r="AJ36" s="36"/>
      <c r="AK36" s="36"/>
      <c r="AL36" s="36"/>
      <c r="AM36" s="36"/>
      <c r="AN36" s="36"/>
      <c r="AO36" s="36"/>
      <c r="AP36" s="36"/>
      <c r="AQ36" s="36"/>
      <c r="AR36" s="36"/>
      <c r="AS36" s="36"/>
      <c r="AT36" s="36"/>
      <c r="AU36" s="36"/>
      <c r="AV36" s="36"/>
      <c r="AW36" s="36"/>
      <c r="AX36" s="36"/>
      <c r="AY36" s="36"/>
      <c r="AZ36" s="36"/>
      <c r="BA36" s="36"/>
      <c r="BB36" s="36"/>
      <c r="BC36" s="36"/>
      <c r="BD36" s="36"/>
      <c r="BE36" s="36"/>
      <c r="BF36" s="36"/>
      <c r="BG36" s="36"/>
      <c r="BH36" s="36"/>
      <c r="BI36" s="36"/>
      <c r="BJ36" s="36"/>
      <c r="BK36" s="36"/>
      <c r="BL36" s="36"/>
      <c r="BM36" s="36"/>
      <c r="BN36" s="36"/>
      <c r="BO36" s="36"/>
      <c r="BP36" s="36"/>
      <c r="BQ36" s="36"/>
      <c r="BR36" s="36"/>
      <c r="BS36" s="36"/>
      <c r="BT36" s="36"/>
      <c r="BU36" s="36"/>
      <c r="BV36" s="36"/>
      <c r="BW36" s="36"/>
      <c r="BX36" s="36"/>
      <c r="BY36" s="36"/>
      <c r="BZ36" s="36"/>
      <c r="CA36" s="36"/>
      <c r="CB36" s="36"/>
      <c r="CC36" s="36"/>
      <c r="CD36" s="36"/>
      <c r="CE36" s="36"/>
      <c r="CF36" s="36"/>
      <c r="CG36" s="36"/>
      <c r="CH36" s="36"/>
      <c r="CI36" s="36"/>
      <c r="CJ36" s="36"/>
      <c r="CK36" s="36"/>
      <c r="CL36" s="36"/>
      <c r="CM36" s="36"/>
      <c r="CN36" s="36"/>
      <c r="CO36" s="36"/>
      <c r="CP36" s="36"/>
      <c r="CQ36" s="36"/>
      <c r="CR36" s="36"/>
    </row>
    <row r="37" spans="1:96" s="48" customFormat="1" ht="49.5" customHeight="1">
      <c r="A37" s="32">
        <v>35</v>
      </c>
      <c r="B37" s="33" t="s">
        <v>869</v>
      </c>
      <c r="C37" s="43" t="s">
        <v>870</v>
      </c>
      <c r="D37" s="126" t="s">
        <v>541</v>
      </c>
      <c r="E37" s="40" t="s">
        <v>866</v>
      </c>
      <c r="F37" s="40" t="s">
        <v>115</v>
      </c>
      <c r="G37" s="33" t="s">
        <v>406</v>
      </c>
      <c r="H37" s="39"/>
      <c r="I37" s="33" t="s">
        <v>813</v>
      </c>
      <c r="J37" s="33" t="s">
        <v>542</v>
      </c>
      <c r="O37" s="36"/>
      <c r="P37" s="36"/>
      <c r="Q37" s="36"/>
      <c r="R37" s="36"/>
      <c r="S37" s="36"/>
      <c r="T37" s="36"/>
      <c r="U37" s="36"/>
      <c r="V37" s="36"/>
      <c r="W37" s="36"/>
      <c r="X37" s="36"/>
      <c r="Y37" s="36"/>
      <c r="Z37" s="36"/>
      <c r="AA37" s="36"/>
      <c r="AB37" s="36"/>
      <c r="AC37" s="36"/>
      <c r="AD37" s="36"/>
      <c r="AE37" s="36"/>
      <c r="AF37" s="36"/>
      <c r="AG37" s="36"/>
      <c r="AH37" s="36"/>
      <c r="AI37" s="36"/>
      <c r="AJ37" s="36"/>
      <c r="AK37" s="36"/>
      <c r="AL37" s="36"/>
      <c r="AM37" s="36"/>
      <c r="AN37" s="36"/>
      <c r="AO37" s="36"/>
      <c r="AP37" s="36"/>
      <c r="AQ37" s="36"/>
      <c r="AR37" s="36"/>
      <c r="AS37" s="36"/>
      <c r="AT37" s="36"/>
      <c r="AU37" s="36"/>
      <c r="AV37" s="36"/>
      <c r="AW37" s="36"/>
      <c r="AX37" s="36"/>
      <c r="AY37" s="36"/>
      <c r="AZ37" s="36"/>
      <c r="BA37" s="36"/>
      <c r="BB37" s="36"/>
      <c r="BC37" s="36"/>
      <c r="BD37" s="36"/>
      <c r="BE37" s="36"/>
      <c r="BF37" s="36"/>
      <c r="BG37" s="36"/>
      <c r="BH37" s="36"/>
      <c r="BI37" s="36"/>
      <c r="BJ37" s="36"/>
      <c r="BK37" s="36"/>
      <c r="BL37" s="36"/>
      <c r="BM37" s="36"/>
      <c r="BN37" s="36"/>
      <c r="BO37" s="36"/>
      <c r="BP37" s="36"/>
      <c r="BQ37" s="36"/>
      <c r="BR37" s="36"/>
      <c r="BS37" s="36"/>
      <c r="BT37" s="36"/>
      <c r="BU37" s="36"/>
      <c r="BV37" s="36"/>
      <c r="BW37" s="36"/>
      <c r="BX37" s="36"/>
      <c r="BY37" s="36"/>
      <c r="BZ37" s="36"/>
      <c r="CA37" s="36"/>
      <c r="CB37" s="36"/>
      <c r="CC37" s="36"/>
      <c r="CD37" s="36"/>
      <c r="CE37" s="36"/>
      <c r="CF37" s="36"/>
      <c r="CG37" s="36"/>
      <c r="CH37" s="36"/>
      <c r="CI37" s="36"/>
      <c r="CJ37" s="36"/>
      <c r="CK37" s="36"/>
      <c r="CL37" s="36"/>
      <c r="CM37" s="36"/>
      <c r="CN37" s="36"/>
      <c r="CO37" s="36"/>
      <c r="CP37" s="36"/>
      <c r="CQ37" s="36"/>
      <c r="CR37" s="36"/>
    </row>
    <row r="38" spans="1:96" s="48" customFormat="1" ht="49.5" customHeight="1">
      <c r="A38" s="32">
        <v>36</v>
      </c>
      <c r="B38" s="33" t="s">
        <v>871</v>
      </c>
      <c r="C38" s="43" t="s">
        <v>872</v>
      </c>
      <c r="D38" s="126" t="s">
        <v>541</v>
      </c>
      <c r="E38" s="40" t="s">
        <v>866</v>
      </c>
      <c r="F38" s="40" t="s">
        <v>115</v>
      </c>
      <c r="G38" s="33" t="s">
        <v>406</v>
      </c>
      <c r="H38" s="39"/>
      <c r="I38" s="33" t="s">
        <v>802</v>
      </c>
      <c r="J38" s="33" t="s">
        <v>873</v>
      </c>
      <c r="O38" s="36"/>
      <c r="P38" s="36"/>
      <c r="Q38" s="36"/>
      <c r="R38" s="36"/>
      <c r="S38" s="36"/>
      <c r="T38" s="36"/>
      <c r="U38" s="36"/>
      <c r="V38" s="36"/>
      <c r="W38" s="36"/>
      <c r="X38" s="36"/>
      <c r="Y38" s="36"/>
      <c r="Z38" s="36"/>
      <c r="AA38" s="36"/>
      <c r="AB38" s="36"/>
      <c r="AC38" s="36"/>
      <c r="AD38" s="36"/>
      <c r="AE38" s="36"/>
      <c r="AF38" s="36"/>
      <c r="AG38" s="36"/>
      <c r="AH38" s="36"/>
      <c r="AI38" s="36"/>
      <c r="AJ38" s="36"/>
      <c r="AK38" s="36"/>
      <c r="AL38" s="36"/>
      <c r="AM38" s="36"/>
      <c r="AN38" s="36"/>
      <c r="AO38" s="36"/>
      <c r="AP38" s="36"/>
      <c r="AQ38" s="36"/>
      <c r="AR38" s="36"/>
      <c r="AS38" s="36"/>
      <c r="AT38" s="36"/>
      <c r="AU38" s="36"/>
      <c r="AV38" s="36"/>
      <c r="AW38" s="36"/>
      <c r="AX38" s="36"/>
      <c r="AY38" s="36"/>
      <c r="AZ38" s="36"/>
      <c r="BA38" s="36"/>
      <c r="BB38" s="36"/>
      <c r="BC38" s="36"/>
      <c r="BD38" s="36"/>
      <c r="BE38" s="36"/>
      <c r="BF38" s="36"/>
      <c r="BG38" s="36"/>
      <c r="BH38" s="36"/>
      <c r="BI38" s="36"/>
      <c r="BJ38" s="36"/>
      <c r="BK38" s="36"/>
      <c r="BL38" s="36"/>
      <c r="BM38" s="36"/>
      <c r="BN38" s="36"/>
      <c r="BO38" s="36"/>
      <c r="BP38" s="36"/>
      <c r="BQ38" s="36"/>
      <c r="BR38" s="36"/>
      <c r="BS38" s="36"/>
      <c r="BT38" s="36"/>
      <c r="BU38" s="36"/>
      <c r="BV38" s="36"/>
      <c r="BW38" s="36"/>
      <c r="BX38" s="36"/>
      <c r="BY38" s="36"/>
      <c r="BZ38" s="36"/>
      <c r="CA38" s="36"/>
      <c r="CB38" s="36"/>
      <c r="CC38" s="36"/>
      <c r="CD38" s="36"/>
      <c r="CE38" s="36"/>
      <c r="CF38" s="36"/>
      <c r="CG38" s="36"/>
      <c r="CH38" s="36"/>
      <c r="CI38" s="36"/>
      <c r="CJ38" s="36"/>
      <c r="CK38" s="36"/>
      <c r="CL38" s="36"/>
      <c r="CM38" s="36"/>
      <c r="CN38" s="36"/>
      <c r="CO38" s="36"/>
      <c r="CP38" s="36"/>
      <c r="CQ38" s="36"/>
      <c r="CR38" s="36"/>
    </row>
    <row r="39" spans="1:96" s="48" customFormat="1" ht="40.5">
      <c r="A39" s="32">
        <v>37</v>
      </c>
      <c r="B39" s="33" t="s">
        <v>543</v>
      </c>
      <c r="C39" s="33" t="s">
        <v>544</v>
      </c>
      <c r="D39" s="117" t="s">
        <v>545</v>
      </c>
      <c r="E39" s="40" t="s">
        <v>546</v>
      </c>
      <c r="F39" s="40" t="s">
        <v>396</v>
      </c>
      <c r="G39" s="33" t="s">
        <v>406</v>
      </c>
      <c r="H39" s="35">
        <v>4</v>
      </c>
      <c r="I39" s="33" t="s">
        <v>547</v>
      </c>
      <c r="J39" s="43" t="s">
        <v>548</v>
      </c>
      <c r="O39" s="36"/>
      <c r="P39" s="36"/>
      <c r="Q39" s="36"/>
      <c r="R39" s="36"/>
      <c r="S39" s="36"/>
      <c r="T39" s="36"/>
      <c r="U39" s="36"/>
      <c r="V39" s="36"/>
      <c r="W39" s="36"/>
      <c r="X39" s="36"/>
      <c r="Y39" s="36"/>
      <c r="Z39" s="36"/>
      <c r="AA39" s="36"/>
      <c r="AB39" s="36"/>
      <c r="AC39" s="36"/>
      <c r="AD39" s="36"/>
      <c r="AE39" s="36"/>
      <c r="AF39" s="36"/>
      <c r="AG39" s="36"/>
      <c r="AH39" s="36"/>
      <c r="AI39" s="36"/>
      <c r="AJ39" s="36"/>
      <c r="AK39" s="36"/>
      <c r="AL39" s="36"/>
      <c r="AM39" s="36"/>
      <c r="AN39" s="36"/>
      <c r="AO39" s="36"/>
      <c r="AP39" s="36"/>
      <c r="AQ39" s="36"/>
      <c r="AR39" s="36"/>
      <c r="AS39" s="36"/>
      <c r="AT39" s="36"/>
      <c r="AU39" s="36"/>
      <c r="AV39" s="36"/>
      <c r="AW39" s="36"/>
      <c r="AX39" s="36"/>
      <c r="AY39" s="36"/>
      <c r="AZ39" s="36"/>
      <c r="BA39" s="36"/>
      <c r="BB39" s="36"/>
      <c r="BC39" s="36"/>
      <c r="BD39" s="36"/>
      <c r="BE39" s="36"/>
      <c r="BF39" s="36"/>
      <c r="BG39" s="36"/>
      <c r="BH39" s="36"/>
      <c r="BI39" s="36"/>
      <c r="BJ39" s="36"/>
      <c r="BK39" s="36"/>
      <c r="BL39" s="36"/>
      <c r="BM39" s="36"/>
      <c r="BN39" s="36"/>
      <c r="BO39" s="36"/>
      <c r="BP39" s="36"/>
      <c r="BQ39" s="36"/>
      <c r="BR39" s="36"/>
      <c r="BS39" s="36"/>
      <c r="BT39" s="36"/>
      <c r="BU39" s="36"/>
      <c r="BV39" s="36"/>
      <c r="BW39" s="36"/>
      <c r="BX39" s="36"/>
      <c r="BY39" s="36"/>
      <c r="BZ39" s="36"/>
      <c r="CA39" s="36"/>
      <c r="CB39" s="36"/>
      <c r="CC39" s="36"/>
      <c r="CD39" s="36"/>
      <c r="CE39" s="36"/>
      <c r="CF39" s="36"/>
      <c r="CG39" s="36"/>
      <c r="CH39" s="36"/>
      <c r="CI39" s="36"/>
      <c r="CJ39" s="36"/>
      <c r="CK39" s="36"/>
      <c r="CL39" s="36"/>
      <c r="CM39" s="36"/>
      <c r="CN39" s="36"/>
      <c r="CO39" s="36"/>
      <c r="CP39" s="36"/>
      <c r="CQ39" s="36"/>
      <c r="CR39" s="36"/>
    </row>
    <row r="40" spans="1:96" s="48" customFormat="1" ht="67.5">
      <c r="A40" s="32">
        <v>38</v>
      </c>
      <c r="B40" s="33" t="s">
        <v>549</v>
      </c>
      <c r="C40" s="33" t="s">
        <v>550</v>
      </c>
      <c r="D40" s="117" t="s">
        <v>545</v>
      </c>
      <c r="E40" s="40" t="s">
        <v>546</v>
      </c>
      <c r="F40" s="40" t="s">
        <v>396</v>
      </c>
      <c r="G40" s="33" t="s">
        <v>406</v>
      </c>
      <c r="H40" s="39"/>
      <c r="I40" s="33" t="s">
        <v>547</v>
      </c>
      <c r="J40" s="43" t="s">
        <v>874</v>
      </c>
      <c r="O40" s="36"/>
      <c r="P40" s="36"/>
      <c r="Q40" s="36"/>
      <c r="R40" s="36"/>
      <c r="S40" s="36"/>
      <c r="T40" s="36"/>
      <c r="U40" s="36"/>
      <c r="V40" s="36"/>
      <c r="W40" s="36"/>
      <c r="X40" s="36"/>
      <c r="Y40" s="36"/>
      <c r="Z40" s="36"/>
      <c r="AA40" s="36"/>
      <c r="AB40" s="36"/>
      <c r="AC40" s="36"/>
      <c r="AD40" s="36"/>
      <c r="AE40" s="36"/>
      <c r="AF40" s="36"/>
      <c r="AG40" s="36"/>
      <c r="AH40" s="36"/>
      <c r="AI40" s="36"/>
      <c r="AJ40" s="36"/>
      <c r="AK40" s="36"/>
      <c r="AL40" s="36"/>
      <c r="AM40" s="36"/>
      <c r="AN40" s="36"/>
      <c r="AO40" s="36"/>
      <c r="AP40" s="36"/>
      <c r="AQ40" s="36"/>
      <c r="AR40" s="36"/>
      <c r="AS40" s="36"/>
      <c r="AT40" s="36"/>
      <c r="AU40" s="36"/>
      <c r="AV40" s="36"/>
      <c r="AW40" s="36"/>
      <c r="AX40" s="36"/>
      <c r="AY40" s="36"/>
      <c r="AZ40" s="36"/>
      <c r="BA40" s="36"/>
      <c r="BB40" s="36"/>
      <c r="BC40" s="36"/>
      <c r="BD40" s="36"/>
      <c r="BE40" s="36"/>
      <c r="BF40" s="36"/>
      <c r="BG40" s="36"/>
      <c r="BH40" s="36"/>
      <c r="BI40" s="36"/>
      <c r="BJ40" s="36"/>
      <c r="BK40" s="36"/>
      <c r="BL40" s="36"/>
      <c r="BM40" s="36"/>
      <c r="BN40" s="36"/>
      <c r="BO40" s="36"/>
      <c r="BP40" s="36"/>
      <c r="BQ40" s="36"/>
      <c r="BR40" s="36"/>
      <c r="BS40" s="36"/>
      <c r="BT40" s="36"/>
      <c r="BU40" s="36"/>
      <c r="BV40" s="36"/>
      <c r="BW40" s="36"/>
      <c r="BX40" s="36"/>
      <c r="BY40" s="36"/>
      <c r="BZ40" s="36"/>
      <c r="CA40" s="36"/>
      <c r="CB40" s="36"/>
      <c r="CC40" s="36"/>
      <c r="CD40" s="36"/>
      <c r="CE40" s="36"/>
      <c r="CF40" s="36"/>
      <c r="CG40" s="36"/>
      <c r="CH40" s="36"/>
      <c r="CI40" s="36"/>
      <c r="CJ40" s="36"/>
      <c r="CK40" s="36"/>
      <c r="CL40" s="36"/>
      <c r="CM40" s="36"/>
      <c r="CN40" s="36"/>
      <c r="CO40" s="36"/>
      <c r="CP40" s="36"/>
      <c r="CQ40" s="36"/>
      <c r="CR40" s="36"/>
    </row>
    <row r="41" spans="1:10" s="36" customFormat="1" ht="54">
      <c r="A41" s="32">
        <v>39</v>
      </c>
      <c r="B41" s="33" t="s">
        <v>551</v>
      </c>
      <c r="C41" s="33" t="s">
        <v>552</v>
      </c>
      <c r="D41" s="117" t="s">
        <v>545</v>
      </c>
      <c r="E41" s="40" t="s">
        <v>546</v>
      </c>
      <c r="F41" s="40" t="s">
        <v>396</v>
      </c>
      <c r="G41" s="33" t="s">
        <v>406</v>
      </c>
      <c r="H41" s="39"/>
      <c r="I41" s="33" t="s">
        <v>547</v>
      </c>
      <c r="J41" s="43" t="s">
        <v>875</v>
      </c>
    </row>
    <row r="42" spans="1:10" s="36" customFormat="1" ht="54">
      <c r="A42" s="32">
        <v>40</v>
      </c>
      <c r="B42" s="33" t="s">
        <v>543</v>
      </c>
      <c r="C42" s="33" t="s">
        <v>553</v>
      </c>
      <c r="D42" s="117" t="s">
        <v>545</v>
      </c>
      <c r="E42" s="40" t="s">
        <v>546</v>
      </c>
      <c r="F42" s="40" t="s">
        <v>396</v>
      </c>
      <c r="G42" s="33" t="s">
        <v>406</v>
      </c>
      <c r="H42" s="39"/>
      <c r="I42" s="33" t="s">
        <v>547</v>
      </c>
      <c r="J42" s="43" t="s">
        <v>876</v>
      </c>
    </row>
    <row r="43" spans="1:10" s="36" customFormat="1" ht="67.5">
      <c r="A43" s="32">
        <v>41</v>
      </c>
      <c r="B43" s="33" t="s">
        <v>877</v>
      </c>
      <c r="C43" s="33" t="s">
        <v>878</v>
      </c>
      <c r="D43" s="117" t="s">
        <v>545</v>
      </c>
      <c r="E43" s="40" t="s">
        <v>546</v>
      </c>
      <c r="F43" s="40" t="s">
        <v>396</v>
      </c>
      <c r="G43" s="33" t="s">
        <v>406</v>
      </c>
      <c r="H43" s="39"/>
      <c r="I43" s="33" t="s">
        <v>547</v>
      </c>
      <c r="J43" s="43" t="s">
        <v>554</v>
      </c>
    </row>
    <row r="44" spans="1:10" s="36" customFormat="1" ht="148.5">
      <c r="A44" s="32">
        <v>42</v>
      </c>
      <c r="B44" s="43" t="s">
        <v>555</v>
      </c>
      <c r="C44" s="43" t="s">
        <v>556</v>
      </c>
      <c r="D44" s="117" t="s">
        <v>557</v>
      </c>
      <c r="E44" s="40" t="s">
        <v>558</v>
      </c>
      <c r="F44" s="40" t="s">
        <v>115</v>
      </c>
      <c r="G44" s="33" t="s">
        <v>406</v>
      </c>
      <c r="H44" s="39">
        <v>1</v>
      </c>
      <c r="I44" s="33" t="s">
        <v>408</v>
      </c>
      <c r="J44" s="43" t="s">
        <v>559</v>
      </c>
    </row>
    <row r="45" spans="1:10" s="36" customFormat="1" ht="49.5" customHeight="1">
      <c r="A45" s="32">
        <v>43</v>
      </c>
      <c r="B45" s="43" t="s">
        <v>560</v>
      </c>
      <c r="C45" s="43" t="s">
        <v>561</v>
      </c>
      <c r="D45" s="124" t="s">
        <v>562</v>
      </c>
      <c r="E45" s="40" t="s">
        <v>563</v>
      </c>
      <c r="F45" s="40" t="s">
        <v>410</v>
      </c>
      <c r="G45" s="33" t="s">
        <v>406</v>
      </c>
      <c r="H45" s="39">
        <v>2</v>
      </c>
      <c r="I45" s="33" t="s">
        <v>411</v>
      </c>
      <c r="J45" s="43"/>
    </row>
    <row r="46" spans="1:10" s="36" customFormat="1" ht="49.5" customHeight="1">
      <c r="A46" s="32">
        <v>44</v>
      </c>
      <c r="B46" s="43" t="s">
        <v>564</v>
      </c>
      <c r="C46" s="43" t="s">
        <v>565</v>
      </c>
      <c r="D46" s="120" t="s">
        <v>428</v>
      </c>
      <c r="E46" s="40" t="s">
        <v>435</v>
      </c>
      <c r="F46" s="40" t="s">
        <v>396</v>
      </c>
      <c r="G46" s="43" t="s">
        <v>406</v>
      </c>
      <c r="H46" s="39">
        <v>3</v>
      </c>
      <c r="I46" s="43" t="s">
        <v>566</v>
      </c>
      <c r="J46" s="43" t="s">
        <v>567</v>
      </c>
    </row>
    <row r="47" spans="1:10" s="36" customFormat="1" ht="49.5" customHeight="1">
      <c r="A47" s="32">
        <v>45</v>
      </c>
      <c r="B47" s="43" t="s">
        <v>568</v>
      </c>
      <c r="C47" s="43" t="s">
        <v>569</v>
      </c>
      <c r="D47" s="121" t="s">
        <v>428</v>
      </c>
      <c r="E47" s="40" t="s">
        <v>435</v>
      </c>
      <c r="F47" s="40" t="s">
        <v>396</v>
      </c>
      <c r="G47" s="43" t="s">
        <v>406</v>
      </c>
      <c r="H47" s="39"/>
      <c r="I47" s="43" t="s">
        <v>566</v>
      </c>
      <c r="J47" s="43" t="s">
        <v>570</v>
      </c>
    </row>
    <row r="48" spans="1:10" s="36" customFormat="1" ht="49.5" customHeight="1">
      <c r="A48" s="32">
        <v>46</v>
      </c>
      <c r="B48" s="43" t="s">
        <v>568</v>
      </c>
      <c r="C48" s="43" t="s">
        <v>571</v>
      </c>
      <c r="D48" s="121" t="s">
        <v>428</v>
      </c>
      <c r="E48" s="40" t="s">
        <v>435</v>
      </c>
      <c r="F48" s="40" t="s">
        <v>396</v>
      </c>
      <c r="G48" s="43" t="s">
        <v>406</v>
      </c>
      <c r="H48" s="39"/>
      <c r="I48" s="43" t="s">
        <v>566</v>
      </c>
      <c r="J48" s="43" t="s">
        <v>567</v>
      </c>
    </row>
    <row r="49" spans="1:10" s="36" customFormat="1" ht="49.5" customHeight="1">
      <c r="A49" s="32">
        <v>47</v>
      </c>
      <c r="B49" s="43" t="s">
        <v>879</v>
      </c>
      <c r="C49" s="43" t="s">
        <v>880</v>
      </c>
      <c r="D49" s="120" t="s">
        <v>572</v>
      </c>
      <c r="E49" s="40" t="s">
        <v>573</v>
      </c>
      <c r="F49" s="40" t="s">
        <v>396</v>
      </c>
      <c r="G49" s="43" t="s">
        <v>406</v>
      </c>
      <c r="H49" s="39">
        <v>3</v>
      </c>
      <c r="I49" s="49" t="s">
        <v>881</v>
      </c>
      <c r="J49" s="43" t="s">
        <v>882</v>
      </c>
    </row>
    <row r="50" spans="1:10" s="36" customFormat="1" ht="49.5" customHeight="1">
      <c r="A50" s="32">
        <v>48</v>
      </c>
      <c r="B50" s="43" t="s">
        <v>883</v>
      </c>
      <c r="C50" s="43" t="s">
        <v>884</v>
      </c>
      <c r="D50" s="121" t="s">
        <v>885</v>
      </c>
      <c r="E50" s="40" t="s">
        <v>573</v>
      </c>
      <c r="F50" s="40" t="s">
        <v>396</v>
      </c>
      <c r="G50" s="43" t="s">
        <v>406</v>
      </c>
      <c r="H50" s="39"/>
      <c r="I50" s="43" t="s">
        <v>886</v>
      </c>
      <c r="J50" s="43" t="s">
        <v>887</v>
      </c>
    </row>
    <row r="51" spans="1:10" s="36" customFormat="1" ht="49.5" customHeight="1">
      <c r="A51" s="32">
        <v>49</v>
      </c>
      <c r="B51" s="43" t="s">
        <v>888</v>
      </c>
      <c r="C51" s="43" t="s">
        <v>889</v>
      </c>
      <c r="D51" s="121" t="s">
        <v>890</v>
      </c>
      <c r="E51" s="40" t="s">
        <v>573</v>
      </c>
      <c r="F51" s="40" t="s">
        <v>396</v>
      </c>
      <c r="G51" s="43" t="s">
        <v>406</v>
      </c>
      <c r="H51" s="39"/>
      <c r="I51" s="43" t="s">
        <v>891</v>
      </c>
      <c r="J51" s="43" t="s">
        <v>892</v>
      </c>
    </row>
    <row r="52" spans="1:10" s="36" customFormat="1" ht="49.5" customHeight="1">
      <c r="A52" s="32">
        <v>50</v>
      </c>
      <c r="B52" s="43" t="s">
        <v>888</v>
      </c>
      <c r="C52" s="43" t="s">
        <v>893</v>
      </c>
      <c r="D52" s="121" t="s">
        <v>894</v>
      </c>
      <c r="E52" s="40" t="s">
        <v>573</v>
      </c>
      <c r="F52" s="40" t="s">
        <v>396</v>
      </c>
      <c r="G52" s="43" t="s">
        <v>406</v>
      </c>
      <c r="H52" s="39"/>
      <c r="I52" s="43" t="s">
        <v>895</v>
      </c>
      <c r="J52" s="43" t="s">
        <v>896</v>
      </c>
    </row>
    <row r="53" spans="1:10" s="36" customFormat="1" ht="49.5" customHeight="1">
      <c r="A53" s="32">
        <v>51</v>
      </c>
      <c r="B53" s="43" t="s">
        <v>574</v>
      </c>
      <c r="C53" s="43" t="s">
        <v>575</v>
      </c>
      <c r="D53" s="121" t="s">
        <v>463</v>
      </c>
      <c r="E53" s="40" t="s">
        <v>464</v>
      </c>
      <c r="F53" s="40" t="s">
        <v>396</v>
      </c>
      <c r="G53" s="43" t="s">
        <v>406</v>
      </c>
      <c r="H53" s="35">
        <v>5</v>
      </c>
      <c r="I53" s="43" t="s">
        <v>411</v>
      </c>
      <c r="J53" s="43"/>
    </row>
    <row r="54" spans="1:10" s="36" customFormat="1" ht="49.5" customHeight="1">
      <c r="A54" s="32">
        <v>52</v>
      </c>
      <c r="B54" s="43" t="s">
        <v>576</v>
      </c>
      <c r="C54" s="43" t="s">
        <v>577</v>
      </c>
      <c r="D54" s="121" t="s">
        <v>463</v>
      </c>
      <c r="E54" s="40" t="s">
        <v>464</v>
      </c>
      <c r="F54" s="40" t="s">
        <v>396</v>
      </c>
      <c r="G54" s="43" t="s">
        <v>406</v>
      </c>
      <c r="H54" s="39"/>
      <c r="I54" s="43" t="s">
        <v>411</v>
      </c>
      <c r="J54" s="43"/>
    </row>
    <row r="55" spans="1:10" s="36" customFormat="1" ht="49.5" customHeight="1">
      <c r="A55" s="32">
        <v>53</v>
      </c>
      <c r="B55" s="43" t="s">
        <v>578</v>
      </c>
      <c r="C55" s="43" t="s">
        <v>579</v>
      </c>
      <c r="D55" s="121" t="s">
        <v>463</v>
      </c>
      <c r="E55" s="40" t="s">
        <v>464</v>
      </c>
      <c r="F55" s="40" t="s">
        <v>396</v>
      </c>
      <c r="G55" s="43" t="s">
        <v>406</v>
      </c>
      <c r="H55" s="39"/>
      <c r="I55" s="43" t="s">
        <v>411</v>
      </c>
      <c r="J55" s="43"/>
    </row>
    <row r="56" spans="1:10" s="36" customFormat="1" ht="49.5" customHeight="1">
      <c r="A56" s="32">
        <v>54</v>
      </c>
      <c r="B56" s="43" t="s">
        <v>580</v>
      </c>
      <c r="C56" s="43" t="s">
        <v>465</v>
      </c>
      <c r="D56" s="121" t="s">
        <v>463</v>
      </c>
      <c r="E56" s="40" t="s">
        <v>464</v>
      </c>
      <c r="F56" s="40" t="s">
        <v>396</v>
      </c>
      <c r="G56" s="43" t="s">
        <v>406</v>
      </c>
      <c r="H56" s="39"/>
      <c r="I56" s="43" t="s">
        <v>411</v>
      </c>
      <c r="J56" s="43"/>
    </row>
    <row r="57" spans="1:10" s="36" customFormat="1" ht="49.5" customHeight="1">
      <c r="A57" s="32">
        <v>55</v>
      </c>
      <c r="B57" s="45" t="s">
        <v>436</v>
      </c>
      <c r="C57" s="45" t="s">
        <v>581</v>
      </c>
      <c r="D57" s="121" t="s">
        <v>419</v>
      </c>
      <c r="E57" s="40" t="s">
        <v>437</v>
      </c>
      <c r="F57" s="40" t="s">
        <v>115</v>
      </c>
      <c r="G57" s="43" t="s">
        <v>406</v>
      </c>
      <c r="H57" s="39">
        <v>1</v>
      </c>
      <c r="I57" s="43" t="s">
        <v>420</v>
      </c>
      <c r="J57" s="43"/>
    </row>
    <row r="58" spans="1:10" s="36" customFormat="1" ht="49.5" customHeight="1">
      <c r="A58" s="32">
        <v>56</v>
      </c>
      <c r="B58" s="50" t="s">
        <v>433</v>
      </c>
      <c r="C58" s="51" t="s">
        <v>440</v>
      </c>
      <c r="D58" s="127" t="s">
        <v>441</v>
      </c>
      <c r="E58" s="40" t="s">
        <v>439</v>
      </c>
      <c r="F58" s="40" t="s">
        <v>410</v>
      </c>
      <c r="G58" s="51" t="s">
        <v>406</v>
      </c>
      <c r="H58" s="39">
        <v>3</v>
      </c>
      <c r="I58" s="51" t="s">
        <v>408</v>
      </c>
      <c r="J58" s="50" t="s">
        <v>442</v>
      </c>
    </row>
    <row r="59" spans="1:10" s="36" customFormat="1" ht="49.5" customHeight="1">
      <c r="A59" s="32">
        <v>57</v>
      </c>
      <c r="B59" s="50" t="s">
        <v>433</v>
      </c>
      <c r="C59" s="51" t="s">
        <v>443</v>
      </c>
      <c r="D59" s="127" t="s">
        <v>438</v>
      </c>
      <c r="E59" s="40" t="s">
        <v>439</v>
      </c>
      <c r="F59" s="40" t="s">
        <v>410</v>
      </c>
      <c r="G59" s="51" t="s">
        <v>406</v>
      </c>
      <c r="H59" s="39"/>
      <c r="I59" s="51" t="s">
        <v>408</v>
      </c>
      <c r="J59" s="50" t="s">
        <v>444</v>
      </c>
    </row>
    <row r="60" spans="1:10" s="36" customFormat="1" ht="49.5" customHeight="1">
      <c r="A60" s="32">
        <v>58</v>
      </c>
      <c r="B60" s="50" t="s">
        <v>433</v>
      </c>
      <c r="C60" s="51" t="s">
        <v>582</v>
      </c>
      <c r="D60" s="128" t="s">
        <v>438</v>
      </c>
      <c r="E60" s="40" t="s">
        <v>439</v>
      </c>
      <c r="F60" s="40" t="s">
        <v>410</v>
      </c>
      <c r="G60" s="51" t="s">
        <v>406</v>
      </c>
      <c r="H60" s="39"/>
      <c r="I60" s="51" t="s">
        <v>408</v>
      </c>
      <c r="J60" s="43"/>
    </row>
    <row r="61" spans="1:10" s="36" customFormat="1" ht="49.5" customHeight="1">
      <c r="A61" s="32">
        <v>59</v>
      </c>
      <c r="B61" s="33" t="s">
        <v>583</v>
      </c>
      <c r="C61" s="33" t="s">
        <v>897</v>
      </c>
      <c r="D61" s="124" t="s">
        <v>412</v>
      </c>
      <c r="E61" s="40" t="s">
        <v>898</v>
      </c>
      <c r="F61" s="40" t="s">
        <v>899</v>
      </c>
      <c r="G61" s="33" t="s">
        <v>445</v>
      </c>
      <c r="H61" s="35">
        <v>4</v>
      </c>
      <c r="I61" s="33" t="s">
        <v>900</v>
      </c>
      <c r="J61" s="52" t="s">
        <v>901</v>
      </c>
    </row>
    <row r="62" spans="1:10" s="36" customFormat="1" ht="49.5" customHeight="1">
      <c r="A62" s="32">
        <v>60</v>
      </c>
      <c r="B62" s="33" t="s">
        <v>584</v>
      </c>
      <c r="C62" s="33" t="s">
        <v>902</v>
      </c>
      <c r="D62" s="124" t="s">
        <v>412</v>
      </c>
      <c r="E62" s="40" t="s">
        <v>903</v>
      </c>
      <c r="F62" s="40" t="s">
        <v>904</v>
      </c>
      <c r="G62" s="33" t="s">
        <v>406</v>
      </c>
      <c r="H62" s="39"/>
      <c r="I62" s="33" t="s">
        <v>905</v>
      </c>
      <c r="J62" s="53" t="s">
        <v>906</v>
      </c>
    </row>
    <row r="63" spans="1:11" s="28" customFormat="1" ht="49.5" customHeight="1">
      <c r="A63" s="35">
        <v>61</v>
      </c>
      <c r="B63" s="33" t="s">
        <v>585</v>
      </c>
      <c r="C63" s="33" t="s">
        <v>586</v>
      </c>
      <c r="D63" s="117" t="s">
        <v>460</v>
      </c>
      <c r="E63" s="40" t="s">
        <v>907</v>
      </c>
      <c r="F63" s="40" t="s">
        <v>410</v>
      </c>
      <c r="G63" s="33" t="s">
        <v>406</v>
      </c>
      <c r="H63" s="35">
        <v>4</v>
      </c>
      <c r="I63" s="33" t="s">
        <v>411</v>
      </c>
      <c r="J63" s="33" t="s">
        <v>587</v>
      </c>
      <c r="K63" s="54"/>
    </row>
    <row r="64" spans="1:11" s="28" customFormat="1" ht="49.5" customHeight="1">
      <c r="A64" s="35">
        <v>62</v>
      </c>
      <c r="B64" s="33" t="s">
        <v>588</v>
      </c>
      <c r="C64" s="33" t="s">
        <v>908</v>
      </c>
      <c r="D64" s="117" t="s">
        <v>460</v>
      </c>
      <c r="E64" s="40" t="s">
        <v>909</v>
      </c>
      <c r="F64" s="40" t="s">
        <v>410</v>
      </c>
      <c r="G64" s="33" t="s">
        <v>406</v>
      </c>
      <c r="H64" s="39"/>
      <c r="I64" s="33" t="s">
        <v>411</v>
      </c>
      <c r="J64" s="33" t="s">
        <v>587</v>
      </c>
      <c r="K64" s="54"/>
    </row>
    <row r="65" spans="1:11" s="28" customFormat="1" ht="49.5" customHeight="1">
      <c r="A65" s="35">
        <v>63</v>
      </c>
      <c r="B65" s="33" t="s">
        <v>589</v>
      </c>
      <c r="C65" s="33" t="s">
        <v>590</v>
      </c>
      <c r="D65" s="117" t="s">
        <v>460</v>
      </c>
      <c r="E65" s="40" t="s">
        <v>910</v>
      </c>
      <c r="F65" s="40" t="s">
        <v>410</v>
      </c>
      <c r="G65" s="33" t="s">
        <v>406</v>
      </c>
      <c r="H65" s="39"/>
      <c r="I65" s="33" t="s">
        <v>411</v>
      </c>
      <c r="J65" s="33" t="s">
        <v>587</v>
      </c>
      <c r="K65" s="54"/>
    </row>
    <row r="66" spans="1:11" s="28" customFormat="1" ht="49.5" customHeight="1">
      <c r="A66" s="35">
        <v>64</v>
      </c>
      <c r="B66" s="33" t="s">
        <v>591</v>
      </c>
      <c r="C66" s="33" t="s">
        <v>592</v>
      </c>
      <c r="D66" s="117" t="s">
        <v>460</v>
      </c>
      <c r="E66" s="40" t="s">
        <v>910</v>
      </c>
      <c r="F66" s="40" t="s">
        <v>410</v>
      </c>
      <c r="G66" s="33" t="s">
        <v>406</v>
      </c>
      <c r="H66" s="39"/>
      <c r="I66" s="33" t="s">
        <v>411</v>
      </c>
      <c r="J66" s="33" t="s">
        <v>587</v>
      </c>
      <c r="K66" s="54"/>
    </row>
    <row r="67" spans="1:15" s="57" customFormat="1" ht="94.5">
      <c r="A67" s="35">
        <v>65</v>
      </c>
      <c r="B67" s="40" t="s">
        <v>593</v>
      </c>
      <c r="C67" s="40" t="s">
        <v>594</v>
      </c>
      <c r="D67" s="117" t="s">
        <v>453</v>
      </c>
      <c r="E67" s="40" t="s">
        <v>911</v>
      </c>
      <c r="F67" s="40" t="s">
        <v>115</v>
      </c>
      <c r="G67" s="33" t="s">
        <v>406</v>
      </c>
      <c r="H67" s="35">
        <v>5</v>
      </c>
      <c r="I67" s="33" t="s">
        <v>394</v>
      </c>
      <c r="J67" s="33" t="s">
        <v>595</v>
      </c>
      <c r="K67" s="55"/>
      <c r="L67" s="56"/>
      <c r="M67" s="56"/>
      <c r="N67" s="56"/>
      <c r="O67" s="56"/>
    </row>
    <row r="68" spans="1:15" s="57" customFormat="1" ht="81">
      <c r="A68" s="35">
        <v>66</v>
      </c>
      <c r="B68" s="40" t="s">
        <v>596</v>
      </c>
      <c r="C68" s="40" t="s">
        <v>912</v>
      </c>
      <c r="D68" s="117" t="s">
        <v>453</v>
      </c>
      <c r="E68" s="40" t="s">
        <v>913</v>
      </c>
      <c r="F68" s="40" t="s">
        <v>115</v>
      </c>
      <c r="G68" s="33" t="s">
        <v>406</v>
      </c>
      <c r="H68" s="39"/>
      <c r="I68" s="33" t="s">
        <v>395</v>
      </c>
      <c r="J68" s="33" t="s">
        <v>914</v>
      </c>
      <c r="K68" s="55"/>
      <c r="L68" s="56"/>
      <c r="M68" s="56"/>
      <c r="N68" s="56"/>
      <c r="O68" s="56"/>
    </row>
    <row r="69" spans="1:15" s="28" customFormat="1" ht="49.5" customHeight="1">
      <c r="A69" s="35">
        <v>67</v>
      </c>
      <c r="B69" s="40" t="s">
        <v>597</v>
      </c>
      <c r="C69" s="43" t="s">
        <v>598</v>
      </c>
      <c r="D69" s="117" t="s">
        <v>599</v>
      </c>
      <c r="E69" s="33" t="s">
        <v>915</v>
      </c>
      <c r="F69" s="33" t="s">
        <v>916</v>
      </c>
      <c r="G69" s="33" t="s">
        <v>917</v>
      </c>
      <c r="H69" s="35">
        <v>3</v>
      </c>
      <c r="I69" s="33" t="s">
        <v>600</v>
      </c>
      <c r="J69" s="33"/>
      <c r="K69" s="58"/>
      <c r="L69" s="59"/>
      <c r="M69" s="59"/>
      <c r="N69" s="59"/>
      <c r="O69" s="59"/>
    </row>
    <row r="70" spans="1:15" s="28" customFormat="1" ht="49.5" customHeight="1">
      <c r="A70" s="35">
        <v>68</v>
      </c>
      <c r="B70" s="40" t="s">
        <v>597</v>
      </c>
      <c r="C70" s="43" t="s">
        <v>601</v>
      </c>
      <c r="D70" s="117" t="s">
        <v>599</v>
      </c>
      <c r="E70" s="33" t="s">
        <v>918</v>
      </c>
      <c r="F70" s="33" t="s">
        <v>919</v>
      </c>
      <c r="G70" s="33" t="s">
        <v>406</v>
      </c>
      <c r="H70" s="39"/>
      <c r="I70" s="33" t="s">
        <v>600</v>
      </c>
      <c r="J70" s="33"/>
      <c r="K70" s="58"/>
      <c r="L70" s="59"/>
      <c r="M70" s="59"/>
      <c r="N70" s="59"/>
      <c r="O70" s="59"/>
    </row>
    <row r="71" spans="1:15" s="28" customFormat="1" ht="49.5" customHeight="1">
      <c r="A71" s="35">
        <v>69</v>
      </c>
      <c r="B71" s="40" t="s">
        <v>597</v>
      </c>
      <c r="C71" s="43" t="s">
        <v>920</v>
      </c>
      <c r="D71" s="117" t="s">
        <v>599</v>
      </c>
      <c r="E71" s="33" t="s">
        <v>921</v>
      </c>
      <c r="F71" s="33" t="s">
        <v>922</v>
      </c>
      <c r="G71" s="33" t="s">
        <v>923</v>
      </c>
      <c r="H71" s="39"/>
      <c r="I71" s="33" t="s">
        <v>600</v>
      </c>
      <c r="J71" s="33"/>
      <c r="K71" s="58"/>
      <c r="L71" s="59"/>
      <c r="M71" s="59"/>
      <c r="N71" s="59"/>
      <c r="O71" s="59"/>
    </row>
    <row r="72" spans="1:15" s="28" customFormat="1" ht="49.5" customHeight="1">
      <c r="A72" s="35">
        <v>70</v>
      </c>
      <c r="B72" s="40" t="s">
        <v>597</v>
      </c>
      <c r="C72" s="43" t="s">
        <v>924</v>
      </c>
      <c r="D72" s="117" t="s">
        <v>599</v>
      </c>
      <c r="E72" s="33" t="s">
        <v>921</v>
      </c>
      <c r="F72" s="33" t="s">
        <v>925</v>
      </c>
      <c r="G72" s="33" t="s">
        <v>926</v>
      </c>
      <c r="H72" s="39"/>
      <c r="I72" s="33" t="s">
        <v>600</v>
      </c>
      <c r="J72" s="33"/>
      <c r="K72" s="58"/>
      <c r="L72" s="59"/>
      <c r="M72" s="59"/>
      <c r="N72" s="59"/>
      <c r="O72" s="59"/>
    </row>
    <row r="73" spans="1:15" s="28" customFormat="1" ht="49.5" customHeight="1">
      <c r="A73" s="35">
        <v>71</v>
      </c>
      <c r="B73" s="43" t="s">
        <v>927</v>
      </c>
      <c r="C73" s="43" t="s">
        <v>928</v>
      </c>
      <c r="D73" s="117" t="s">
        <v>459</v>
      </c>
      <c r="E73" s="33" t="s">
        <v>929</v>
      </c>
      <c r="F73" s="33" t="s">
        <v>930</v>
      </c>
      <c r="G73" s="33" t="s">
        <v>602</v>
      </c>
      <c r="H73" s="35">
        <v>4</v>
      </c>
      <c r="I73" s="33" t="s">
        <v>931</v>
      </c>
      <c r="J73" s="33"/>
      <c r="K73" s="58"/>
      <c r="L73" s="59"/>
      <c r="M73" s="59"/>
      <c r="N73" s="59"/>
      <c r="O73" s="59"/>
    </row>
    <row r="74" spans="1:15" s="28" customFormat="1" ht="49.5" customHeight="1">
      <c r="A74" s="35">
        <v>72</v>
      </c>
      <c r="B74" s="43" t="s">
        <v>932</v>
      </c>
      <c r="C74" s="43" t="s">
        <v>933</v>
      </c>
      <c r="D74" s="117" t="s">
        <v>459</v>
      </c>
      <c r="E74" s="33" t="s">
        <v>934</v>
      </c>
      <c r="F74" s="33" t="s">
        <v>935</v>
      </c>
      <c r="G74" s="33" t="s">
        <v>602</v>
      </c>
      <c r="H74" s="39"/>
      <c r="I74" s="33" t="s">
        <v>855</v>
      </c>
      <c r="J74" s="33"/>
      <c r="K74" s="58"/>
      <c r="L74" s="59"/>
      <c r="M74" s="59"/>
      <c r="N74" s="59"/>
      <c r="O74" s="59"/>
    </row>
    <row r="75" spans="1:11" s="28" customFormat="1" ht="108">
      <c r="A75" s="35">
        <v>73</v>
      </c>
      <c r="B75" s="60" t="s">
        <v>458</v>
      </c>
      <c r="C75" s="60" t="s">
        <v>936</v>
      </c>
      <c r="D75" s="129" t="s">
        <v>937</v>
      </c>
      <c r="E75" s="40" t="s">
        <v>938</v>
      </c>
      <c r="F75" s="40" t="s">
        <v>396</v>
      </c>
      <c r="G75" s="61" t="s">
        <v>405</v>
      </c>
      <c r="H75" s="35">
        <v>3</v>
      </c>
      <c r="I75" s="60" t="s">
        <v>603</v>
      </c>
      <c r="J75" s="60" t="s">
        <v>939</v>
      </c>
      <c r="K75" s="54"/>
    </row>
    <row r="76" spans="1:11" s="28" customFormat="1" ht="162">
      <c r="A76" s="35">
        <v>74</v>
      </c>
      <c r="B76" s="62" t="s">
        <v>458</v>
      </c>
      <c r="C76" s="62" t="s">
        <v>940</v>
      </c>
      <c r="D76" s="130" t="s">
        <v>941</v>
      </c>
      <c r="E76" s="40" t="s">
        <v>942</v>
      </c>
      <c r="F76" s="40" t="s">
        <v>396</v>
      </c>
      <c r="G76" s="61" t="s">
        <v>405</v>
      </c>
      <c r="H76" s="39"/>
      <c r="I76" s="62" t="s">
        <v>603</v>
      </c>
      <c r="J76" s="60" t="s">
        <v>943</v>
      </c>
      <c r="K76" s="54"/>
    </row>
    <row r="77" spans="1:11" s="28" customFormat="1" ht="108">
      <c r="A77" s="35">
        <v>75</v>
      </c>
      <c r="B77" s="62" t="s">
        <v>458</v>
      </c>
      <c r="C77" s="62" t="s">
        <v>944</v>
      </c>
      <c r="D77" s="130" t="s">
        <v>945</v>
      </c>
      <c r="E77" s="40" t="s">
        <v>938</v>
      </c>
      <c r="F77" s="40" t="s">
        <v>396</v>
      </c>
      <c r="G77" s="61" t="s">
        <v>405</v>
      </c>
      <c r="H77" s="39"/>
      <c r="I77" s="62" t="s">
        <v>603</v>
      </c>
      <c r="J77" s="60" t="s">
        <v>946</v>
      </c>
      <c r="K77" s="54"/>
    </row>
    <row r="78" spans="1:11" s="28" customFormat="1" ht="108">
      <c r="A78" s="35">
        <v>76</v>
      </c>
      <c r="B78" s="62" t="s">
        <v>458</v>
      </c>
      <c r="C78" s="62" t="s">
        <v>947</v>
      </c>
      <c r="D78" s="62" t="s">
        <v>948</v>
      </c>
      <c r="E78" s="40" t="s">
        <v>949</v>
      </c>
      <c r="F78" s="40" t="s">
        <v>396</v>
      </c>
      <c r="G78" s="61" t="s">
        <v>405</v>
      </c>
      <c r="H78" s="39"/>
      <c r="I78" s="62" t="s">
        <v>603</v>
      </c>
      <c r="J78" s="62" t="s">
        <v>950</v>
      </c>
      <c r="K78" s="54"/>
    </row>
    <row r="79" spans="1:11" s="28" customFormat="1" ht="94.5">
      <c r="A79" s="35">
        <v>77</v>
      </c>
      <c r="B79" s="62" t="s">
        <v>458</v>
      </c>
      <c r="C79" s="63" t="s">
        <v>951</v>
      </c>
      <c r="D79" s="62" t="s">
        <v>952</v>
      </c>
      <c r="E79" s="40" t="s">
        <v>953</v>
      </c>
      <c r="F79" s="40" t="s">
        <v>396</v>
      </c>
      <c r="G79" s="61" t="s">
        <v>405</v>
      </c>
      <c r="H79" s="39"/>
      <c r="I79" s="62" t="s">
        <v>603</v>
      </c>
      <c r="J79" s="62" t="s">
        <v>954</v>
      </c>
      <c r="K79" s="54"/>
    </row>
    <row r="80" spans="1:96" s="66" customFormat="1" ht="49.5" customHeight="1">
      <c r="A80" s="64">
        <v>78</v>
      </c>
      <c r="B80" s="43" t="s">
        <v>955</v>
      </c>
      <c r="C80" s="43" t="s">
        <v>956</v>
      </c>
      <c r="D80" s="121" t="s">
        <v>957</v>
      </c>
      <c r="E80" s="40" t="s">
        <v>462</v>
      </c>
      <c r="F80" s="40" t="s">
        <v>396</v>
      </c>
      <c r="G80" s="33" t="s">
        <v>406</v>
      </c>
      <c r="H80" s="39">
        <v>4</v>
      </c>
      <c r="I80" s="33" t="s">
        <v>408</v>
      </c>
      <c r="J80" s="43" t="s">
        <v>958</v>
      </c>
      <c r="K80" s="65"/>
      <c r="O80" s="67"/>
      <c r="P80" s="67"/>
      <c r="Q80" s="67"/>
      <c r="R80" s="67"/>
      <c r="S80" s="67"/>
      <c r="T80" s="67"/>
      <c r="U80" s="67"/>
      <c r="V80" s="67"/>
      <c r="W80" s="67"/>
      <c r="X80" s="67"/>
      <c r="Y80" s="67"/>
      <c r="Z80" s="67"/>
      <c r="AA80" s="67"/>
      <c r="AB80" s="67"/>
      <c r="AC80" s="67"/>
      <c r="AD80" s="67"/>
      <c r="AE80" s="67"/>
      <c r="AF80" s="67"/>
      <c r="AG80" s="67"/>
      <c r="AH80" s="67"/>
      <c r="AI80" s="67"/>
      <c r="AJ80" s="67"/>
      <c r="AK80" s="67"/>
      <c r="AL80" s="67"/>
      <c r="AM80" s="67"/>
      <c r="AN80" s="67"/>
      <c r="AO80" s="67"/>
      <c r="AP80" s="67"/>
      <c r="AQ80" s="67"/>
      <c r="AR80" s="67"/>
      <c r="AS80" s="67"/>
      <c r="AT80" s="67"/>
      <c r="AU80" s="67"/>
      <c r="AV80" s="67"/>
      <c r="AW80" s="67"/>
      <c r="AX80" s="67"/>
      <c r="AY80" s="67"/>
      <c r="AZ80" s="67"/>
      <c r="BA80" s="67"/>
      <c r="BB80" s="67"/>
      <c r="BC80" s="67"/>
      <c r="BD80" s="67"/>
      <c r="BE80" s="67"/>
      <c r="BF80" s="67"/>
      <c r="BG80" s="67"/>
      <c r="BH80" s="67"/>
      <c r="BI80" s="67"/>
      <c r="BJ80" s="67"/>
      <c r="BK80" s="67"/>
      <c r="BL80" s="67"/>
      <c r="BM80" s="67"/>
      <c r="BN80" s="67"/>
      <c r="BO80" s="67"/>
      <c r="BP80" s="67"/>
      <c r="BQ80" s="67"/>
      <c r="BR80" s="67"/>
      <c r="BS80" s="67"/>
      <c r="BT80" s="67"/>
      <c r="BU80" s="67"/>
      <c r="BV80" s="67"/>
      <c r="BW80" s="67"/>
      <c r="BX80" s="67"/>
      <c r="BY80" s="67"/>
      <c r="BZ80" s="67"/>
      <c r="CA80" s="67"/>
      <c r="CB80" s="67"/>
      <c r="CC80" s="67"/>
      <c r="CD80" s="67"/>
      <c r="CE80" s="67"/>
      <c r="CF80" s="67"/>
      <c r="CG80" s="67"/>
      <c r="CH80" s="67"/>
      <c r="CI80" s="67"/>
      <c r="CJ80" s="67"/>
      <c r="CK80" s="67"/>
      <c r="CL80" s="67"/>
      <c r="CM80" s="67"/>
      <c r="CN80" s="67"/>
      <c r="CO80" s="67"/>
      <c r="CP80" s="67"/>
      <c r="CQ80" s="67"/>
      <c r="CR80" s="67"/>
    </row>
    <row r="81" spans="1:96" s="66" customFormat="1" ht="49.5" customHeight="1">
      <c r="A81" s="64">
        <v>79</v>
      </c>
      <c r="B81" s="43" t="s">
        <v>959</v>
      </c>
      <c r="C81" s="43" t="s">
        <v>960</v>
      </c>
      <c r="D81" s="121" t="s">
        <v>961</v>
      </c>
      <c r="E81" s="40" t="s">
        <v>462</v>
      </c>
      <c r="F81" s="40" t="s">
        <v>396</v>
      </c>
      <c r="G81" s="33" t="s">
        <v>406</v>
      </c>
      <c r="H81" s="39"/>
      <c r="I81" s="33" t="s">
        <v>408</v>
      </c>
      <c r="J81" s="43" t="s">
        <v>962</v>
      </c>
      <c r="K81" s="65"/>
      <c r="O81" s="67"/>
      <c r="P81" s="67"/>
      <c r="Q81" s="67"/>
      <c r="R81" s="67"/>
      <c r="S81" s="67"/>
      <c r="T81" s="67"/>
      <c r="U81" s="67"/>
      <c r="V81" s="67"/>
      <c r="W81" s="67"/>
      <c r="X81" s="67"/>
      <c r="Y81" s="67"/>
      <c r="Z81" s="67"/>
      <c r="AA81" s="67"/>
      <c r="AB81" s="67"/>
      <c r="AC81" s="67"/>
      <c r="AD81" s="67"/>
      <c r="AE81" s="67"/>
      <c r="AF81" s="67"/>
      <c r="AG81" s="67"/>
      <c r="AH81" s="67"/>
      <c r="AI81" s="67"/>
      <c r="AJ81" s="67"/>
      <c r="AK81" s="67"/>
      <c r="AL81" s="67"/>
      <c r="AM81" s="67"/>
      <c r="AN81" s="67"/>
      <c r="AO81" s="67"/>
      <c r="AP81" s="67"/>
      <c r="AQ81" s="67"/>
      <c r="AR81" s="67"/>
      <c r="AS81" s="67"/>
      <c r="AT81" s="67"/>
      <c r="AU81" s="67"/>
      <c r="AV81" s="67"/>
      <c r="AW81" s="67"/>
      <c r="AX81" s="67"/>
      <c r="AY81" s="67"/>
      <c r="AZ81" s="67"/>
      <c r="BA81" s="67"/>
      <c r="BB81" s="67"/>
      <c r="BC81" s="67"/>
      <c r="BD81" s="67"/>
      <c r="BE81" s="67"/>
      <c r="BF81" s="67"/>
      <c r="BG81" s="67"/>
      <c r="BH81" s="67"/>
      <c r="BI81" s="67"/>
      <c r="BJ81" s="67"/>
      <c r="BK81" s="67"/>
      <c r="BL81" s="67"/>
      <c r="BM81" s="67"/>
      <c r="BN81" s="67"/>
      <c r="BO81" s="67"/>
      <c r="BP81" s="67"/>
      <c r="BQ81" s="67"/>
      <c r="BR81" s="67"/>
      <c r="BS81" s="67"/>
      <c r="BT81" s="67"/>
      <c r="BU81" s="67"/>
      <c r="BV81" s="67"/>
      <c r="BW81" s="67"/>
      <c r="BX81" s="67"/>
      <c r="BY81" s="67"/>
      <c r="BZ81" s="67"/>
      <c r="CA81" s="67"/>
      <c r="CB81" s="67"/>
      <c r="CC81" s="67"/>
      <c r="CD81" s="67"/>
      <c r="CE81" s="67"/>
      <c r="CF81" s="67"/>
      <c r="CG81" s="67"/>
      <c r="CH81" s="67"/>
      <c r="CI81" s="67"/>
      <c r="CJ81" s="67"/>
      <c r="CK81" s="67"/>
      <c r="CL81" s="67"/>
      <c r="CM81" s="67"/>
      <c r="CN81" s="67"/>
      <c r="CO81" s="67"/>
      <c r="CP81" s="67"/>
      <c r="CQ81" s="67"/>
      <c r="CR81" s="67"/>
    </row>
    <row r="82" spans="1:15" s="28" customFormat="1" ht="49.5" customHeight="1">
      <c r="A82" s="35">
        <v>80</v>
      </c>
      <c r="B82" s="43" t="s">
        <v>963</v>
      </c>
      <c r="C82" s="43" t="s">
        <v>964</v>
      </c>
      <c r="D82" s="121" t="s">
        <v>957</v>
      </c>
      <c r="E82" s="40" t="s">
        <v>462</v>
      </c>
      <c r="F82" s="40" t="s">
        <v>396</v>
      </c>
      <c r="G82" s="33" t="s">
        <v>406</v>
      </c>
      <c r="H82" s="39"/>
      <c r="I82" s="33" t="s">
        <v>408</v>
      </c>
      <c r="J82" s="43" t="s">
        <v>958</v>
      </c>
      <c r="K82" s="58"/>
      <c r="L82" s="59"/>
      <c r="M82" s="59"/>
      <c r="N82" s="59"/>
      <c r="O82" s="59"/>
    </row>
    <row r="83" spans="1:15" s="28" customFormat="1" ht="49.5" customHeight="1">
      <c r="A83" s="35">
        <v>81</v>
      </c>
      <c r="B83" s="43" t="s">
        <v>965</v>
      </c>
      <c r="C83" s="43" t="s">
        <v>966</v>
      </c>
      <c r="D83" s="121" t="s">
        <v>967</v>
      </c>
      <c r="E83" s="40" t="s">
        <v>462</v>
      </c>
      <c r="F83" s="40" t="s">
        <v>396</v>
      </c>
      <c r="G83" s="33" t="s">
        <v>406</v>
      </c>
      <c r="H83" s="39"/>
      <c r="I83" s="33" t="s">
        <v>408</v>
      </c>
      <c r="J83" s="43" t="s">
        <v>968</v>
      </c>
      <c r="K83" s="58"/>
      <c r="L83" s="59"/>
      <c r="M83" s="59"/>
      <c r="N83" s="59"/>
      <c r="O83" s="59"/>
    </row>
    <row r="84" spans="1:11" s="28" customFormat="1" ht="49.5" customHeight="1">
      <c r="A84" s="35">
        <v>82</v>
      </c>
      <c r="B84" s="33" t="s">
        <v>969</v>
      </c>
      <c r="C84" s="43" t="s">
        <v>604</v>
      </c>
      <c r="D84" s="121" t="s">
        <v>454</v>
      </c>
      <c r="E84" s="40" t="s">
        <v>970</v>
      </c>
      <c r="F84" s="40" t="s">
        <v>115</v>
      </c>
      <c r="G84" s="33" t="s">
        <v>406</v>
      </c>
      <c r="H84" s="35">
        <v>3</v>
      </c>
      <c r="I84" s="33" t="s">
        <v>971</v>
      </c>
      <c r="J84" s="61"/>
      <c r="K84" s="54"/>
    </row>
    <row r="85" spans="1:11" s="28" customFormat="1" ht="49.5" customHeight="1">
      <c r="A85" s="35">
        <v>83</v>
      </c>
      <c r="B85" s="33" t="s">
        <v>972</v>
      </c>
      <c r="C85" s="43" t="s">
        <v>605</v>
      </c>
      <c r="D85" s="121" t="s">
        <v>454</v>
      </c>
      <c r="E85" s="40" t="s">
        <v>973</v>
      </c>
      <c r="F85" s="40" t="s">
        <v>115</v>
      </c>
      <c r="G85" s="33" t="s">
        <v>406</v>
      </c>
      <c r="H85" s="39"/>
      <c r="I85" s="33" t="s">
        <v>974</v>
      </c>
      <c r="J85" s="61"/>
      <c r="K85" s="54"/>
    </row>
    <row r="86" spans="1:11" s="28" customFormat="1" ht="49.5" customHeight="1">
      <c r="A86" s="35">
        <v>84</v>
      </c>
      <c r="B86" s="33" t="s">
        <v>975</v>
      </c>
      <c r="C86" s="43" t="s">
        <v>606</v>
      </c>
      <c r="D86" s="121" t="s">
        <v>454</v>
      </c>
      <c r="E86" s="40" t="s">
        <v>976</v>
      </c>
      <c r="F86" s="40" t="s">
        <v>115</v>
      </c>
      <c r="G86" s="33" t="s">
        <v>406</v>
      </c>
      <c r="H86" s="39"/>
      <c r="I86" s="33" t="s">
        <v>977</v>
      </c>
      <c r="J86" s="33"/>
      <c r="K86" s="54"/>
    </row>
    <row r="87" spans="1:11" s="28" customFormat="1" ht="49.5" customHeight="1">
      <c r="A87" s="35">
        <v>85</v>
      </c>
      <c r="B87" s="45" t="s">
        <v>607</v>
      </c>
      <c r="C87" s="68" t="s">
        <v>608</v>
      </c>
      <c r="D87" s="131" t="s">
        <v>609</v>
      </c>
      <c r="E87" s="40" t="s">
        <v>457</v>
      </c>
      <c r="F87" s="40" t="s">
        <v>396</v>
      </c>
      <c r="G87" s="69" t="s">
        <v>63</v>
      </c>
      <c r="H87" s="70">
        <v>5</v>
      </c>
      <c r="I87" s="45" t="s">
        <v>420</v>
      </c>
      <c r="J87" s="45" t="s">
        <v>610</v>
      </c>
      <c r="K87" s="54"/>
    </row>
    <row r="88" spans="1:11" s="28" customFormat="1" ht="49.5" customHeight="1">
      <c r="A88" s="35">
        <v>86</v>
      </c>
      <c r="B88" s="45" t="s">
        <v>611</v>
      </c>
      <c r="C88" s="68" t="s">
        <v>612</v>
      </c>
      <c r="D88" s="132" t="s">
        <v>613</v>
      </c>
      <c r="E88" s="40" t="s">
        <v>457</v>
      </c>
      <c r="F88" s="40" t="s">
        <v>396</v>
      </c>
      <c r="G88" s="45" t="s">
        <v>602</v>
      </c>
      <c r="H88" s="70"/>
      <c r="I88" s="45" t="s">
        <v>420</v>
      </c>
      <c r="J88" s="45" t="s">
        <v>614</v>
      </c>
      <c r="K88" s="54"/>
    </row>
    <row r="89" spans="1:11" s="28" customFormat="1" ht="49.5" customHeight="1">
      <c r="A89" s="35">
        <v>87</v>
      </c>
      <c r="B89" s="45" t="s">
        <v>611</v>
      </c>
      <c r="C89" s="68" t="s">
        <v>615</v>
      </c>
      <c r="D89" s="132" t="s">
        <v>616</v>
      </c>
      <c r="E89" s="40" t="s">
        <v>457</v>
      </c>
      <c r="F89" s="40" t="s">
        <v>396</v>
      </c>
      <c r="G89" s="45" t="s">
        <v>602</v>
      </c>
      <c r="H89" s="70"/>
      <c r="I89" s="45" t="s">
        <v>420</v>
      </c>
      <c r="J89" s="45" t="s">
        <v>614</v>
      </c>
      <c r="K89" s="54"/>
    </row>
    <row r="90" spans="1:11" s="28" customFormat="1" ht="49.5" customHeight="1">
      <c r="A90" s="35">
        <v>88</v>
      </c>
      <c r="B90" s="45" t="s">
        <v>617</v>
      </c>
      <c r="C90" s="68" t="s">
        <v>618</v>
      </c>
      <c r="D90" s="133" t="s">
        <v>619</v>
      </c>
      <c r="E90" s="40" t="s">
        <v>457</v>
      </c>
      <c r="F90" s="40" t="s">
        <v>396</v>
      </c>
      <c r="G90" s="45" t="s">
        <v>602</v>
      </c>
      <c r="H90" s="70"/>
      <c r="I90" s="45" t="s">
        <v>420</v>
      </c>
      <c r="J90" s="45" t="s">
        <v>620</v>
      </c>
      <c r="K90" s="54"/>
    </row>
    <row r="91" spans="1:11" s="28" customFormat="1" ht="49.5" customHeight="1">
      <c r="A91" s="35">
        <v>89</v>
      </c>
      <c r="B91" s="45" t="s">
        <v>621</v>
      </c>
      <c r="C91" s="68" t="s">
        <v>622</v>
      </c>
      <c r="D91" s="131" t="s">
        <v>623</v>
      </c>
      <c r="E91" s="40" t="s">
        <v>457</v>
      </c>
      <c r="F91" s="40" t="s">
        <v>396</v>
      </c>
      <c r="G91" s="45" t="s">
        <v>602</v>
      </c>
      <c r="H91" s="70"/>
      <c r="I91" s="45" t="s">
        <v>420</v>
      </c>
      <c r="J91" s="45" t="s">
        <v>624</v>
      </c>
      <c r="K91" s="54"/>
    </row>
    <row r="92" spans="1:10" s="28" customFormat="1" ht="189">
      <c r="A92" s="35">
        <v>90</v>
      </c>
      <c r="B92" s="71" t="s">
        <v>625</v>
      </c>
      <c r="C92" s="72" t="s">
        <v>626</v>
      </c>
      <c r="D92" s="134" t="s">
        <v>429</v>
      </c>
      <c r="E92" s="40" t="s">
        <v>461</v>
      </c>
      <c r="F92" s="40" t="s">
        <v>115</v>
      </c>
      <c r="G92" s="33" t="s">
        <v>627</v>
      </c>
      <c r="H92" s="35">
        <v>6</v>
      </c>
      <c r="I92" s="40" t="s">
        <v>421</v>
      </c>
      <c r="J92" s="71" t="s">
        <v>978</v>
      </c>
    </row>
    <row r="93" spans="1:96" s="66" customFormat="1" ht="67.5">
      <c r="A93" s="64">
        <v>91</v>
      </c>
      <c r="B93" s="33" t="s">
        <v>628</v>
      </c>
      <c r="C93" s="33" t="s">
        <v>629</v>
      </c>
      <c r="D93" s="118" t="s">
        <v>429</v>
      </c>
      <c r="E93" s="40" t="s">
        <v>461</v>
      </c>
      <c r="F93" s="40" t="s">
        <v>115</v>
      </c>
      <c r="G93" s="33" t="s">
        <v>627</v>
      </c>
      <c r="H93" s="39"/>
      <c r="I93" s="40" t="s">
        <v>421</v>
      </c>
      <c r="J93" s="33" t="s">
        <v>630</v>
      </c>
      <c r="O93" s="67"/>
      <c r="P93" s="67"/>
      <c r="Q93" s="67"/>
      <c r="R93" s="67"/>
      <c r="S93" s="67"/>
      <c r="T93" s="67"/>
      <c r="U93" s="67"/>
      <c r="V93" s="67"/>
      <c r="W93" s="67"/>
      <c r="X93" s="67"/>
      <c r="Y93" s="67"/>
      <c r="Z93" s="67"/>
      <c r="AA93" s="67"/>
      <c r="AB93" s="67"/>
      <c r="AC93" s="67"/>
      <c r="AD93" s="67"/>
      <c r="AE93" s="67"/>
      <c r="AF93" s="67"/>
      <c r="AG93" s="67"/>
      <c r="AH93" s="67"/>
      <c r="AI93" s="67"/>
      <c r="AJ93" s="67"/>
      <c r="AK93" s="67"/>
      <c r="AL93" s="67"/>
      <c r="AM93" s="67"/>
      <c r="AN93" s="67"/>
      <c r="AO93" s="67"/>
      <c r="AP93" s="67"/>
      <c r="AQ93" s="67"/>
      <c r="AR93" s="67"/>
      <c r="AS93" s="67"/>
      <c r="AT93" s="67"/>
      <c r="AU93" s="67"/>
      <c r="AV93" s="67"/>
      <c r="AW93" s="67"/>
      <c r="AX93" s="67"/>
      <c r="AY93" s="67"/>
      <c r="AZ93" s="67"/>
      <c r="BA93" s="67"/>
      <c r="BB93" s="67"/>
      <c r="BC93" s="67"/>
      <c r="BD93" s="67"/>
      <c r="BE93" s="67"/>
      <c r="BF93" s="67"/>
      <c r="BG93" s="67"/>
      <c r="BH93" s="67"/>
      <c r="BI93" s="67"/>
      <c r="BJ93" s="67"/>
      <c r="BK93" s="67"/>
      <c r="BL93" s="67"/>
      <c r="BM93" s="67"/>
      <c r="BN93" s="67"/>
      <c r="BO93" s="67"/>
      <c r="BP93" s="67"/>
      <c r="BQ93" s="67"/>
      <c r="BR93" s="67"/>
      <c r="BS93" s="67"/>
      <c r="BT93" s="67"/>
      <c r="BU93" s="67"/>
      <c r="BV93" s="67"/>
      <c r="BW93" s="67"/>
      <c r="BX93" s="67"/>
      <c r="BY93" s="67"/>
      <c r="BZ93" s="67"/>
      <c r="CA93" s="67"/>
      <c r="CB93" s="67"/>
      <c r="CC93" s="67"/>
      <c r="CD93" s="67"/>
      <c r="CE93" s="67"/>
      <c r="CF93" s="67"/>
      <c r="CG93" s="67"/>
      <c r="CH93" s="67"/>
      <c r="CI93" s="67"/>
      <c r="CJ93" s="67"/>
      <c r="CK93" s="67"/>
      <c r="CL93" s="67"/>
      <c r="CM93" s="67"/>
      <c r="CN93" s="67"/>
      <c r="CO93" s="67"/>
      <c r="CP93" s="67"/>
      <c r="CQ93" s="67"/>
      <c r="CR93" s="67"/>
    </row>
    <row r="94" spans="1:10" s="67" customFormat="1" ht="148.5">
      <c r="A94" s="32">
        <v>92</v>
      </c>
      <c r="B94" s="43" t="s">
        <v>631</v>
      </c>
      <c r="C94" s="33" t="s">
        <v>632</v>
      </c>
      <c r="D94" s="121" t="s">
        <v>429</v>
      </c>
      <c r="E94" s="40" t="s">
        <v>461</v>
      </c>
      <c r="F94" s="40" t="s">
        <v>115</v>
      </c>
      <c r="G94" s="33" t="s">
        <v>627</v>
      </c>
      <c r="H94" s="39"/>
      <c r="I94" s="33" t="s">
        <v>421</v>
      </c>
      <c r="J94" s="43" t="s">
        <v>633</v>
      </c>
    </row>
    <row r="95" spans="1:10" s="67" customFormat="1" ht="94.5">
      <c r="A95" s="32">
        <v>93</v>
      </c>
      <c r="B95" s="43" t="s">
        <v>634</v>
      </c>
      <c r="C95" s="33" t="s">
        <v>635</v>
      </c>
      <c r="D95" s="121" t="s">
        <v>429</v>
      </c>
      <c r="E95" s="40" t="s">
        <v>461</v>
      </c>
      <c r="F95" s="40" t="s">
        <v>115</v>
      </c>
      <c r="G95" s="33" t="s">
        <v>627</v>
      </c>
      <c r="H95" s="39"/>
      <c r="I95" s="33" t="s">
        <v>421</v>
      </c>
      <c r="J95" s="43" t="s">
        <v>633</v>
      </c>
    </row>
    <row r="96" spans="1:11" s="28" customFormat="1" ht="49.5" customHeight="1">
      <c r="A96" s="35">
        <v>94</v>
      </c>
      <c r="B96" s="33" t="s">
        <v>636</v>
      </c>
      <c r="C96" s="33" t="s">
        <v>979</v>
      </c>
      <c r="D96" s="117" t="s">
        <v>413</v>
      </c>
      <c r="E96" s="40" t="s">
        <v>980</v>
      </c>
      <c r="F96" s="40" t="s">
        <v>115</v>
      </c>
      <c r="G96" s="33" t="s">
        <v>406</v>
      </c>
      <c r="H96" s="35">
        <v>3</v>
      </c>
      <c r="I96" s="33" t="s">
        <v>981</v>
      </c>
      <c r="J96" s="33"/>
      <c r="K96" s="54"/>
    </row>
    <row r="97" spans="1:11" s="28" customFormat="1" ht="49.5" customHeight="1">
      <c r="A97" s="35">
        <v>95</v>
      </c>
      <c r="B97" s="33" t="s">
        <v>982</v>
      </c>
      <c r="C97" s="33" t="s">
        <v>637</v>
      </c>
      <c r="D97" s="117" t="s">
        <v>413</v>
      </c>
      <c r="E97" s="40" t="s">
        <v>983</v>
      </c>
      <c r="F97" s="40" t="s">
        <v>115</v>
      </c>
      <c r="G97" s="33" t="s">
        <v>406</v>
      </c>
      <c r="H97" s="39"/>
      <c r="I97" s="33" t="s">
        <v>984</v>
      </c>
      <c r="J97" s="33"/>
      <c r="K97" s="54"/>
    </row>
    <row r="98" spans="1:15" s="28" customFormat="1" ht="40.5">
      <c r="A98" s="35">
        <v>96</v>
      </c>
      <c r="B98" s="40" t="s">
        <v>455</v>
      </c>
      <c r="C98" s="40" t="s">
        <v>985</v>
      </c>
      <c r="D98" s="135" t="s">
        <v>986</v>
      </c>
      <c r="E98" s="33" t="s">
        <v>456</v>
      </c>
      <c r="F98" s="40" t="s">
        <v>115</v>
      </c>
      <c r="G98" s="33" t="s">
        <v>406</v>
      </c>
      <c r="H98" s="35">
        <v>3</v>
      </c>
      <c r="I98" s="33" t="s">
        <v>987</v>
      </c>
      <c r="J98" s="33" t="s">
        <v>988</v>
      </c>
      <c r="K98" s="58"/>
      <c r="L98" s="59"/>
      <c r="M98" s="59"/>
      <c r="N98" s="59"/>
      <c r="O98" s="59"/>
    </row>
    <row r="99" spans="1:10" ht="54">
      <c r="A99" s="32">
        <v>97</v>
      </c>
      <c r="B99" s="33" t="s">
        <v>989</v>
      </c>
      <c r="C99" s="33" t="s">
        <v>447</v>
      </c>
      <c r="D99" s="126" t="s">
        <v>638</v>
      </c>
      <c r="E99" s="40" t="s">
        <v>448</v>
      </c>
      <c r="F99" s="40" t="s">
        <v>115</v>
      </c>
      <c r="G99" s="33" t="s">
        <v>406</v>
      </c>
      <c r="H99" s="35">
        <v>4</v>
      </c>
      <c r="I99" s="33" t="s">
        <v>639</v>
      </c>
      <c r="J99" s="33"/>
    </row>
    <row r="100" spans="1:96" s="66" customFormat="1" ht="54">
      <c r="A100" s="64">
        <v>98</v>
      </c>
      <c r="B100" s="33" t="s">
        <v>446</v>
      </c>
      <c r="C100" s="33" t="s">
        <v>449</v>
      </c>
      <c r="D100" s="126" t="s">
        <v>990</v>
      </c>
      <c r="E100" s="40" t="s">
        <v>448</v>
      </c>
      <c r="F100" s="40" t="s">
        <v>115</v>
      </c>
      <c r="G100" s="33" t="s">
        <v>406</v>
      </c>
      <c r="H100" s="39"/>
      <c r="I100" s="33" t="s">
        <v>639</v>
      </c>
      <c r="J100" s="33"/>
      <c r="O100" s="67"/>
      <c r="P100" s="67"/>
      <c r="Q100" s="67"/>
      <c r="R100" s="67"/>
      <c r="S100" s="67"/>
      <c r="T100" s="67"/>
      <c r="U100" s="67"/>
      <c r="V100" s="67"/>
      <c r="W100" s="67"/>
      <c r="X100" s="67"/>
      <c r="Y100" s="67"/>
      <c r="Z100" s="67"/>
      <c r="AA100" s="67"/>
      <c r="AB100" s="67"/>
      <c r="AC100" s="67"/>
      <c r="AD100" s="67"/>
      <c r="AE100" s="67"/>
      <c r="AF100" s="67"/>
      <c r="AG100" s="67"/>
      <c r="AH100" s="67"/>
      <c r="AI100" s="67"/>
      <c r="AJ100" s="67"/>
      <c r="AK100" s="67"/>
      <c r="AL100" s="67"/>
      <c r="AM100" s="67"/>
      <c r="AN100" s="67"/>
      <c r="AO100" s="67"/>
      <c r="AP100" s="67"/>
      <c r="AQ100" s="67"/>
      <c r="AR100" s="67"/>
      <c r="AS100" s="67"/>
      <c r="AT100" s="67"/>
      <c r="AU100" s="67"/>
      <c r="AV100" s="67"/>
      <c r="AW100" s="67"/>
      <c r="AX100" s="67"/>
      <c r="AY100" s="67"/>
      <c r="AZ100" s="67"/>
      <c r="BA100" s="67"/>
      <c r="BB100" s="67"/>
      <c r="BC100" s="67"/>
      <c r="BD100" s="67"/>
      <c r="BE100" s="67"/>
      <c r="BF100" s="67"/>
      <c r="BG100" s="67"/>
      <c r="BH100" s="67"/>
      <c r="BI100" s="67"/>
      <c r="BJ100" s="67"/>
      <c r="BK100" s="67"/>
      <c r="BL100" s="67"/>
      <c r="BM100" s="67"/>
      <c r="BN100" s="67"/>
      <c r="BO100" s="67"/>
      <c r="BP100" s="67"/>
      <c r="BQ100" s="67"/>
      <c r="BR100" s="67"/>
      <c r="BS100" s="67"/>
      <c r="BT100" s="67"/>
      <c r="BU100" s="67"/>
      <c r="BV100" s="67"/>
      <c r="BW100" s="67"/>
      <c r="BX100" s="67"/>
      <c r="BY100" s="67"/>
      <c r="BZ100" s="67"/>
      <c r="CA100" s="67"/>
      <c r="CB100" s="67"/>
      <c r="CC100" s="67"/>
      <c r="CD100" s="67"/>
      <c r="CE100" s="67"/>
      <c r="CF100" s="67"/>
      <c r="CG100" s="67"/>
      <c r="CH100" s="67"/>
      <c r="CI100" s="67"/>
      <c r="CJ100" s="67"/>
      <c r="CK100" s="67"/>
      <c r="CL100" s="67"/>
      <c r="CM100" s="67"/>
      <c r="CN100" s="67"/>
      <c r="CO100" s="67"/>
      <c r="CP100" s="67"/>
      <c r="CQ100" s="67"/>
      <c r="CR100" s="67"/>
    </row>
    <row r="101" spans="1:10" s="28" customFormat="1" ht="54">
      <c r="A101" s="32">
        <v>99</v>
      </c>
      <c r="B101" s="33" t="s">
        <v>991</v>
      </c>
      <c r="C101" s="33" t="s">
        <v>450</v>
      </c>
      <c r="D101" s="126" t="s">
        <v>992</v>
      </c>
      <c r="E101" s="40" t="s">
        <v>448</v>
      </c>
      <c r="F101" s="40" t="s">
        <v>115</v>
      </c>
      <c r="G101" s="33" t="s">
        <v>406</v>
      </c>
      <c r="H101" s="39"/>
      <c r="I101" s="33" t="s">
        <v>639</v>
      </c>
      <c r="J101" s="33"/>
    </row>
    <row r="102" spans="1:10" s="28" customFormat="1" ht="54">
      <c r="A102" s="32">
        <v>100</v>
      </c>
      <c r="B102" s="33" t="s">
        <v>451</v>
      </c>
      <c r="C102" s="33" t="s">
        <v>452</v>
      </c>
      <c r="D102" s="126" t="s">
        <v>993</v>
      </c>
      <c r="E102" s="40" t="s">
        <v>994</v>
      </c>
      <c r="F102" s="40" t="s">
        <v>115</v>
      </c>
      <c r="G102" s="33" t="s">
        <v>995</v>
      </c>
      <c r="H102" s="39"/>
      <c r="I102" s="33" t="s">
        <v>900</v>
      </c>
      <c r="J102" s="33"/>
    </row>
    <row r="103" spans="1:10" s="28" customFormat="1" ht="54">
      <c r="A103" s="32">
        <v>101</v>
      </c>
      <c r="B103" s="33" t="s">
        <v>996</v>
      </c>
      <c r="C103" s="33" t="s">
        <v>997</v>
      </c>
      <c r="D103" s="126" t="s">
        <v>998</v>
      </c>
      <c r="E103" s="40" t="s">
        <v>448</v>
      </c>
      <c r="F103" s="40" t="s">
        <v>115</v>
      </c>
      <c r="G103" s="33" t="s">
        <v>406</v>
      </c>
      <c r="H103" s="39"/>
      <c r="I103" s="33" t="s">
        <v>999</v>
      </c>
      <c r="J103" s="61"/>
    </row>
    <row r="104" spans="1:96" s="66" customFormat="1" ht="175.5">
      <c r="A104" s="73">
        <v>102</v>
      </c>
      <c r="B104" s="43" t="s">
        <v>1000</v>
      </c>
      <c r="C104" s="43" t="s">
        <v>1001</v>
      </c>
      <c r="D104" s="136" t="s">
        <v>1002</v>
      </c>
      <c r="E104" s="74" t="s">
        <v>1003</v>
      </c>
      <c r="F104" s="74" t="s">
        <v>794</v>
      </c>
      <c r="G104" s="43" t="s">
        <v>1004</v>
      </c>
      <c r="H104" s="32">
        <v>6</v>
      </c>
      <c r="I104" s="43" t="s">
        <v>1005</v>
      </c>
      <c r="J104" s="43" t="s">
        <v>640</v>
      </c>
      <c r="O104" s="67"/>
      <c r="P104" s="67"/>
      <c r="Q104" s="67"/>
      <c r="R104" s="67"/>
      <c r="S104" s="67"/>
      <c r="T104" s="67"/>
      <c r="U104" s="67"/>
      <c r="V104" s="67"/>
      <c r="W104" s="67"/>
      <c r="X104" s="67"/>
      <c r="Y104" s="67"/>
      <c r="Z104" s="67"/>
      <c r="AA104" s="67"/>
      <c r="AB104" s="67"/>
      <c r="AC104" s="67"/>
      <c r="AD104" s="67"/>
      <c r="AE104" s="67"/>
      <c r="AF104" s="67"/>
      <c r="AG104" s="67"/>
      <c r="AH104" s="67"/>
      <c r="AI104" s="67"/>
      <c r="AJ104" s="67"/>
      <c r="AK104" s="67"/>
      <c r="AL104" s="67"/>
      <c r="AM104" s="67"/>
      <c r="AN104" s="67"/>
      <c r="AO104" s="67"/>
      <c r="AP104" s="67"/>
      <c r="AQ104" s="67"/>
      <c r="AR104" s="67"/>
      <c r="AS104" s="67"/>
      <c r="AT104" s="67"/>
      <c r="AU104" s="67"/>
      <c r="AV104" s="67"/>
      <c r="AW104" s="67"/>
      <c r="AX104" s="67"/>
      <c r="AY104" s="67"/>
      <c r="AZ104" s="67"/>
      <c r="BA104" s="67"/>
      <c r="BB104" s="67"/>
      <c r="BC104" s="67"/>
      <c r="BD104" s="67"/>
      <c r="BE104" s="67"/>
      <c r="BF104" s="67"/>
      <c r="BG104" s="67"/>
      <c r="BH104" s="67"/>
      <c r="BI104" s="67"/>
      <c r="BJ104" s="67"/>
      <c r="BK104" s="67"/>
      <c r="BL104" s="67"/>
      <c r="BM104" s="67"/>
      <c r="BN104" s="67"/>
      <c r="BO104" s="67"/>
      <c r="BP104" s="67"/>
      <c r="BQ104" s="67"/>
      <c r="BR104" s="67"/>
      <c r="BS104" s="67"/>
      <c r="BT104" s="67"/>
      <c r="BU104" s="67"/>
      <c r="BV104" s="67"/>
      <c r="BW104" s="67"/>
      <c r="BX104" s="67"/>
      <c r="BY104" s="67"/>
      <c r="BZ104" s="67"/>
      <c r="CA104" s="67"/>
      <c r="CB104" s="67"/>
      <c r="CC104" s="67"/>
      <c r="CD104" s="67"/>
      <c r="CE104" s="67"/>
      <c r="CF104" s="67"/>
      <c r="CG104" s="67"/>
      <c r="CH104" s="67"/>
      <c r="CI104" s="67"/>
      <c r="CJ104" s="67"/>
      <c r="CK104" s="67"/>
      <c r="CL104" s="67"/>
      <c r="CM104" s="67"/>
      <c r="CN104" s="67"/>
      <c r="CO104" s="67"/>
      <c r="CP104" s="67"/>
      <c r="CQ104" s="67"/>
      <c r="CR104" s="67"/>
    </row>
    <row r="105" spans="1:96" s="66" customFormat="1" ht="67.5">
      <c r="A105" s="73">
        <v>103</v>
      </c>
      <c r="B105" s="43" t="s">
        <v>466</v>
      </c>
      <c r="C105" s="43" t="s">
        <v>1006</v>
      </c>
      <c r="D105" s="121"/>
      <c r="E105" s="74" t="s">
        <v>1007</v>
      </c>
      <c r="F105" s="74" t="s">
        <v>899</v>
      </c>
      <c r="G105" s="43" t="s">
        <v>1008</v>
      </c>
      <c r="H105" s="75"/>
      <c r="I105" s="43" t="s">
        <v>1009</v>
      </c>
      <c r="J105" s="43" t="s">
        <v>1010</v>
      </c>
      <c r="O105" s="67"/>
      <c r="P105" s="67"/>
      <c r="Q105" s="67"/>
      <c r="R105" s="67"/>
      <c r="S105" s="67"/>
      <c r="T105" s="67"/>
      <c r="U105" s="67"/>
      <c r="V105" s="67"/>
      <c r="W105" s="67"/>
      <c r="X105" s="67"/>
      <c r="Y105" s="67"/>
      <c r="Z105" s="67"/>
      <c r="AA105" s="67"/>
      <c r="AB105" s="67"/>
      <c r="AC105" s="67"/>
      <c r="AD105" s="67"/>
      <c r="AE105" s="67"/>
      <c r="AF105" s="67"/>
      <c r="AG105" s="67"/>
      <c r="AH105" s="67"/>
      <c r="AI105" s="67"/>
      <c r="AJ105" s="67"/>
      <c r="AK105" s="67"/>
      <c r="AL105" s="67"/>
      <c r="AM105" s="67"/>
      <c r="AN105" s="67"/>
      <c r="AO105" s="67"/>
      <c r="AP105" s="67"/>
      <c r="AQ105" s="67"/>
      <c r="AR105" s="67"/>
      <c r="AS105" s="67"/>
      <c r="AT105" s="67"/>
      <c r="AU105" s="67"/>
      <c r="AV105" s="67"/>
      <c r="AW105" s="67"/>
      <c r="AX105" s="67"/>
      <c r="AY105" s="67"/>
      <c r="AZ105" s="67"/>
      <c r="BA105" s="67"/>
      <c r="BB105" s="67"/>
      <c r="BC105" s="67"/>
      <c r="BD105" s="67"/>
      <c r="BE105" s="67"/>
      <c r="BF105" s="67"/>
      <c r="BG105" s="67"/>
      <c r="BH105" s="67"/>
      <c r="BI105" s="67"/>
      <c r="BJ105" s="67"/>
      <c r="BK105" s="67"/>
      <c r="BL105" s="67"/>
      <c r="BM105" s="67"/>
      <c r="BN105" s="67"/>
      <c r="BO105" s="67"/>
      <c r="BP105" s="67"/>
      <c r="BQ105" s="67"/>
      <c r="BR105" s="67"/>
      <c r="BS105" s="67"/>
      <c r="BT105" s="67"/>
      <c r="BU105" s="67"/>
      <c r="BV105" s="67"/>
      <c r="BW105" s="67"/>
      <c r="BX105" s="67"/>
      <c r="BY105" s="67"/>
      <c r="BZ105" s="67"/>
      <c r="CA105" s="67"/>
      <c r="CB105" s="67"/>
      <c r="CC105" s="67"/>
      <c r="CD105" s="67"/>
      <c r="CE105" s="67"/>
      <c r="CF105" s="67"/>
      <c r="CG105" s="67"/>
      <c r="CH105" s="67"/>
      <c r="CI105" s="67"/>
      <c r="CJ105" s="67"/>
      <c r="CK105" s="67"/>
      <c r="CL105" s="67"/>
      <c r="CM105" s="67"/>
      <c r="CN105" s="67"/>
      <c r="CO105" s="67"/>
      <c r="CP105" s="67"/>
      <c r="CQ105" s="67"/>
      <c r="CR105" s="67"/>
    </row>
    <row r="106" spans="1:96" s="15" customFormat="1" ht="108">
      <c r="A106" s="76">
        <v>104</v>
      </c>
      <c r="B106" s="43" t="s">
        <v>1011</v>
      </c>
      <c r="C106" s="43" t="s">
        <v>1012</v>
      </c>
      <c r="D106" s="137" t="s">
        <v>641</v>
      </c>
      <c r="E106" s="74" t="s">
        <v>1013</v>
      </c>
      <c r="F106" s="74" t="s">
        <v>904</v>
      </c>
      <c r="G106" s="43" t="s">
        <v>1014</v>
      </c>
      <c r="H106" s="75"/>
      <c r="I106" s="43" t="s">
        <v>1005</v>
      </c>
      <c r="J106" s="43" t="s">
        <v>642</v>
      </c>
      <c r="O106" s="77"/>
      <c r="P106" s="54"/>
      <c r="Q106" s="77"/>
      <c r="R106" s="77"/>
      <c r="S106" s="77"/>
      <c r="T106" s="77"/>
      <c r="U106" s="77"/>
      <c r="V106" s="77"/>
      <c r="W106" s="77"/>
      <c r="X106" s="77"/>
      <c r="Y106" s="77"/>
      <c r="Z106" s="77"/>
      <c r="AA106" s="77"/>
      <c r="AB106" s="77"/>
      <c r="AC106" s="77"/>
      <c r="AD106" s="77"/>
      <c r="AE106" s="77"/>
      <c r="AF106" s="77"/>
      <c r="AG106" s="77"/>
      <c r="AH106" s="77"/>
      <c r="AI106" s="77"/>
      <c r="AJ106" s="77"/>
      <c r="AK106" s="77"/>
      <c r="AL106" s="77"/>
      <c r="AM106" s="77"/>
      <c r="AN106" s="77"/>
      <c r="AO106" s="77"/>
      <c r="AP106" s="77"/>
      <c r="AQ106" s="77"/>
      <c r="AR106" s="77"/>
      <c r="AS106" s="77"/>
      <c r="AT106" s="77"/>
      <c r="AU106" s="77"/>
      <c r="AV106" s="77"/>
      <c r="AW106" s="77"/>
      <c r="AX106" s="77"/>
      <c r="AY106" s="77"/>
      <c r="AZ106" s="77"/>
      <c r="BA106" s="77"/>
      <c r="BB106" s="77"/>
      <c r="BC106" s="77"/>
      <c r="BD106" s="77"/>
      <c r="BE106" s="77"/>
      <c r="BF106" s="77"/>
      <c r="BG106" s="77"/>
      <c r="BH106" s="77"/>
      <c r="BI106" s="77"/>
      <c r="BJ106" s="77"/>
      <c r="BK106" s="77"/>
      <c r="BL106" s="77"/>
      <c r="BM106" s="77"/>
      <c r="BN106" s="77"/>
      <c r="BO106" s="77"/>
      <c r="BP106" s="77"/>
      <c r="BQ106" s="77"/>
      <c r="BR106" s="77"/>
      <c r="BS106" s="77"/>
      <c r="BT106" s="77"/>
      <c r="BU106" s="77"/>
      <c r="BV106" s="77"/>
      <c r="BW106" s="77"/>
      <c r="BX106" s="77"/>
      <c r="BY106" s="77"/>
      <c r="BZ106" s="77"/>
      <c r="CA106" s="77"/>
      <c r="CB106" s="77"/>
      <c r="CC106" s="77"/>
      <c r="CD106" s="77"/>
      <c r="CE106" s="77"/>
      <c r="CF106" s="77"/>
      <c r="CG106" s="77"/>
      <c r="CH106" s="77"/>
      <c r="CI106" s="77"/>
      <c r="CJ106" s="77"/>
      <c r="CK106" s="77"/>
      <c r="CL106" s="77"/>
      <c r="CM106" s="77"/>
      <c r="CN106" s="77"/>
      <c r="CO106" s="77"/>
      <c r="CP106" s="77"/>
      <c r="CQ106" s="77"/>
      <c r="CR106" s="77"/>
    </row>
    <row r="107" spans="1:96" s="15" customFormat="1" ht="108">
      <c r="A107" s="76">
        <v>105</v>
      </c>
      <c r="B107" s="43" t="s">
        <v>1015</v>
      </c>
      <c r="C107" s="43" t="s">
        <v>1016</v>
      </c>
      <c r="D107" s="43"/>
      <c r="E107" s="74" t="s">
        <v>1017</v>
      </c>
      <c r="F107" s="74" t="s">
        <v>800</v>
      </c>
      <c r="G107" s="43" t="s">
        <v>1014</v>
      </c>
      <c r="H107" s="75"/>
      <c r="I107" s="43" t="s">
        <v>1018</v>
      </c>
      <c r="J107" s="43" t="s">
        <v>643</v>
      </c>
      <c r="O107" s="77"/>
      <c r="P107" s="77"/>
      <c r="Q107" s="77"/>
      <c r="R107" s="77"/>
      <c r="S107" s="77"/>
      <c r="T107" s="77"/>
      <c r="U107" s="77"/>
      <c r="V107" s="77"/>
      <c r="W107" s="77"/>
      <c r="X107" s="77"/>
      <c r="Y107" s="77"/>
      <c r="Z107" s="77"/>
      <c r="AA107" s="77"/>
      <c r="AB107" s="77"/>
      <c r="AC107" s="77"/>
      <c r="AD107" s="77"/>
      <c r="AE107" s="77"/>
      <c r="AF107" s="77"/>
      <c r="AG107" s="77"/>
      <c r="AH107" s="77"/>
      <c r="AI107" s="77"/>
      <c r="AJ107" s="77"/>
      <c r="AK107" s="77"/>
      <c r="AL107" s="77"/>
      <c r="AM107" s="77"/>
      <c r="AN107" s="77"/>
      <c r="AO107" s="77"/>
      <c r="AP107" s="77"/>
      <c r="AQ107" s="77"/>
      <c r="AR107" s="77"/>
      <c r="AS107" s="77"/>
      <c r="AT107" s="77"/>
      <c r="AU107" s="77"/>
      <c r="AV107" s="77"/>
      <c r="AW107" s="77"/>
      <c r="AX107" s="77"/>
      <c r="AY107" s="77"/>
      <c r="AZ107" s="77"/>
      <c r="BA107" s="77"/>
      <c r="BB107" s="77"/>
      <c r="BC107" s="77"/>
      <c r="BD107" s="77"/>
      <c r="BE107" s="77"/>
      <c r="BF107" s="77"/>
      <c r="BG107" s="77"/>
      <c r="BH107" s="77"/>
      <c r="BI107" s="77"/>
      <c r="BJ107" s="77"/>
      <c r="BK107" s="77"/>
      <c r="BL107" s="77"/>
      <c r="BM107" s="77"/>
      <c r="BN107" s="77"/>
      <c r="BO107" s="77"/>
      <c r="BP107" s="77"/>
      <c r="BQ107" s="77"/>
      <c r="BR107" s="77"/>
      <c r="BS107" s="77"/>
      <c r="BT107" s="77"/>
      <c r="BU107" s="77"/>
      <c r="BV107" s="77"/>
      <c r="BW107" s="77"/>
      <c r="BX107" s="77"/>
      <c r="BY107" s="77"/>
      <c r="BZ107" s="77"/>
      <c r="CA107" s="77"/>
      <c r="CB107" s="77"/>
      <c r="CC107" s="77"/>
      <c r="CD107" s="77"/>
      <c r="CE107" s="77"/>
      <c r="CF107" s="77"/>
      <c r="CG107" s="77"/>
      <c r="CH107" s="77"/>
      <c r="CI107" s="77"/>
      <c r="CJ107" s="77"/>
      <c r="CK107" s="77"/>
      <c r="CL107" s="77"/>
      <c r="CM107" s="77"/>
      <c r="CN107" s="77"/>
      <c r="CO107" s="77"/>
      <c r="CP107" s="77"/>
      <c r="CQ107" s="77"/>
      <c r="CR107" s="77"/>
    </row>
    <row r="108" spans="1:96" s="15" customFormat="1" ht="49.5" customHeight="1">
      <c r="A108" s="76">
        <v>106</v>
      </c>
      <c r="B108" s="45" t="s">
        <v>387</v>
      </c>
      <c r="C108" s="45" t="s">
        <v>644</v>
      </c>
      <c r="D108" s="120" t="s">
        <v>645</v>
      </c>
      <c r="E108" s="40" t="s">
        <v>467</v>
      </c>
      <c r="F108" s="52" t="s">
        <v>1019</v>
      </c>
      <c r="G108" s="33" t="s">
        <v>646</v>
      </c>
      <c r="H108" s="39">
        <v>6</v>
      </c>
      <c r="I108" s="45" t="s">
        <v>647</v>
      </c>
      <c r="J108" s="45" t="s">
        <v>648</v>
      </c>
      <c r="O108" s="77"/>
      <c r="P108" s="77"/>
      <c r="Q108" s="77"/>
      <c r="R108" s="77"/>
      <c r="S108" s="77"/>
      <c r="T108" s="77"/>
      <c r="U108" s="77"/>
      <c r="V108" s="77"/>
      <c r="W108" s="77"/>
      <c r="X108" s="77"/>
      <c r="Y108" s="77"/>
      <c r="Z108" s="77"/>
      <c r="AA108" s="77"/>
      <c r="AB108" s="77"/>
      <c r="AC108" s="77"/>
      <c r="AD108" s="77"/>
      <c r="AE108" s="77"/>
      <c r="AF108" s="77"/>
      <c r="AG108" s="77"/>
      <c r="AH108" s="77"/>
      <c r="AI108" s="77"/>
      <c r="AJ108" s="77"/>
      <c r="AK108" s="77"/>
      <c r="AL108" s="77"/>
      <c r="AM108" s="77"/>
      <c r="AN108" s="77"/>
      <c r="AO108" s="77"/>
      <c r="AP108" s="77"/>
      <c r="AQ108" s="77"/>
      <c r="AR108" s="77"/>
      <c r="AS108" s="77"/>
      <c r="AT108" s="77"/>
      <c r="AU108" s="77"/>
      <c r="AV108" s="77"/>
      <c r="AW108" s="77"/>
      <c r="AX108" s="77"/>
      <c r="AY108" s="77"/>
      <c r="AZ108" s="77"/>
      <c r="BA108" s="77"/>
      <c r="BB108" s="77"/>
      <c r="BC108" s="77"/>
      <c r="BD108" s="77"/>
      <c r="BE108" s="77"/>
      <c r="BF108" s="77"/>
      <c r="BG108" s="77"/>
      <c r="BH108" s="77"/>
      <c r="BI108" s="77"/>
      <c r="BJ108" s="77"/>
      <c r="BK108" s="77"/>
      <c r="BL108" s="77"/>
      <c r="BM108" s="77"/>
      <c r="BN108" s="77"/>
      <c r="BO108" s="77"/>
      <c r="BP108" s="77"/>
      <c r="BQ108" s="77"/>
      <c r="BR108" s="77"/>
      <c r="BS108" s="77"/>
      <c r="BT108" s="77"/>
      <c r="BU108" s="77"/>
      <c r="BV108" s="77"/>
      <c r="BW108" s="77"/>
      <c r="BX108" s="77"/>
      <c r="BY108" s="77"/>
      <c r="BZ108" s="77"/>
      <c r="CA108" s="77"/>
      <c r="CB108" s="77"/>
      <c r="CC108" s="77"/>
      <c r="CD108" s="77"/>
      <c r="CE108" s="77"/>
      <c r="CF108" s="77"/>
      <c r="CG108" s="77"/>
      <c r="CH108" s="77"/>
      <c r="CI108" s="77"/>
      <c r="CJ108" s="77"/>
      <c r="CK108" s="77"/>
      <c r="CL108" s="77"/>
      <c r="CM108" s="77"/>
      <c r="CN108" s="77"/>
      <c r="CO108" s="77"/>
      <c r="CP108" s="77"/>
      <c r="CQ108" s="77"/>
      <c r="CR108" s="77"/>
    </row>
    <row r="109" spans="1:96" s="15" customFormat="1" ht="49.5" customHeight="1">
      <c r="A109" s="76">
        <v>107</v>
      </c>
      <c r="B109" s="45" t="s">
        <v>387</v>
      </c>
      <c r="C109" s="45" t="s">
        <v>649</v>
      </c>
      <c r="D109" s="120" t="s">
        <v>650</v>
      </c>
      <c r="E109" s="40" t="s">
        <v>467</v>
      </c>
      <c r="F109" s="52" t="s">
        <v>1020</v>
      </c>
      <c r="G109" s="33" t="s">
        <v>646</v>
      </c>
      <c r="H109" s="39"/>
      <c r="I109" s="45" t="s">
        <v>647</v>
      </c>
      <c r="J109" s="45" t="s">
        <v>648</v>
      </c>
      <c r="O109" s="77"/>
      <c r="P109" s="77"/>
      <c r="Q109" s="77"/>
      <c r="R109" s="77"/>
      <c r="S109" s="77"/>
      <c r="T109" s="77"/>
      <c r="U109" s="77"/>
      <c r="V109" s="77"/>
      <c r="W109" s="77"/>
      <c r="X109" s="77"/>
      <c r="Y109" s="77"/>
      <c r="Z109" s="77"/>
      <c r="AA109" s="77"/>
      <c r="AB109" s="77"/>
      <c r="AC109" s="77"/>
      <c r="AD109" s="77"/>
      <c r="AE109" s="77"/>
      <c r="AF109" s="77"/>
      <c r="AG109" s="77"/>
      <c r="AH109" s="77"/>
      <c r="AI109" s="77"/>
      <c r="AJ109" s="77"/>
      <c r="AK109" s="77"/>
      <c r="AL109" s="77"/>
      <c r="AM109" s="77"/>
      <c r="AN109" s="77"/>
      <c r="AO109" s="77"/>
      <c r="AP109" s="77"/>
      <c r="AQ109" s="77"/>
      <c r="AR109" s="77"/>
      <c r="AS109" s="77"/>
      <c r="AT109" s="77"/>
      <c r="AU109" s="77"/>
      <c r="AV109" s="77"/>
      <c r="AW109" s="77"/>
      <c r="AX109" s="77"/>
      <c r="AY109" s="77"/>
      <c r="AZ109" s="77"/>
      <c r="BA109" s="77"/>
      <c r="BB109" s="77"/>
      <c r="BC109" s="77"/>
      <c r="BD109" s="77"/>
      <c r="BE109" s="77"/>
      <c r="BF109" s="77"/>
      <c r="BG109" s="77"/>
      <c r="BH109" s="77"/>
      <c r="BI109" s="77"/>
      <c r="BJ109" s="77"/>
      <c r="BK109" s="77"/>
      <c r="BL109" s="77"/>
      <c r="BM109" s="77"/>
      <c r="BN109" s="77"/>
      <c r="BO109" s="77"/>
      <c r="BP109" s="77"/>
      <c r="BQ109" s="77"/>
      <c r="BR109" s="77"/>
      <c r="BS109" s="77"/>
      <c r="BT109" s="77"/>
      <c r="BU109" s="77"/>
      <c r="BV109" s="77"/>
      <c r="BW109" s="77"/>
      <c r="BX109" s="77"/>
      <c r="BY109" s="77"/>
      <c r="BZ109" s="77"/>
      <c r="CA109" s="77"/>
      <c r="CB109" s="77"/>
      <c r="CC109" s="77"/>
      <c r="CD109" s="77"/>
      <c r="CE109" s="77"/>
      <c r="CF109" s="77"/>
      <c r="CG109" s="77"/>
      <c r="CH109" s="77"/>
      <c r="CI109" s="77"/>
      <c r="CJ109" s="77"/>
      <c r="CK109" s="77"/>
      <c r="CL109" s="77"/>
      <c r="CM109" s="77"/>
      <c r="CN109" s="77"/>
      <c r="CO109" s="77"/>
      <c r="CP109" s="77"/>
      <c r="CQ109" s="77"/>
      <c r="CR109" s="77"/>
    </row>
    <row r="110" spans="1:10" ht="49.5" customHeight="1">
      <c r="A110" s="76">
        <v>108</v>
      </c>
      <c r="B110" s="45" t="s">
        <v>387</v>
      </c>
      <c r="C110" s="45" t="s">
        <v>651</v>
      </c>
      <c r="D110" s="120" t="s">
        <v>652</v>
      </c>
      <c r="E110" s="40" t="s">
        <v>467</v>
      </c>
      <c r="F110" s="52" t="s">
        <v>1020</v>
      </c>
      <c r="G110" s="33" t="s">
        <v>646</v>
      </c>
      <c r="H110" s="39"/>
      <c r="I110" s="45" t="s">
        <v>647</v>
      </c>
      <c r="J110" s="45" t="s">
        <v>648</v>
      </c>
    </row>
    <row r="111" spans="1:10" ht="49.5" customHeight="1">
      <c r="A111" s="76">
        <v>109</v>
      </c>
      <c r="B111" s="45" t="s">
        <v>386</v>
      </c>
      <c r="C111" s="45" t="s">
        <v>653</v>
      </c>
      <c r="D111" s="120" t="s">
        <v>654</v>
      </c>
      <c r="E111" s="40" t="s">
        <v>467</v>
      </c>
      <c r="F111" s="52" t="s">
        <v>1021</v>
      </c>
      <c r="G111" s="33" t="s">
        <v>646</v>
      </c>
      <c r="H111" s="39"/>
      <c r="I111" s="45" t="s">
        <v>647</v>
      </c>
      <c r="J111" s="45" t="s">
        <v>648</v>
      </c>
    </row>
    <row r="112" spans="1:10" ht="49.5" customHeight="1">
      <c r="A112" s="76">
        <v>110</v>
      </c>
      <c r="B112" s="45" t="s">
        <v>116</v>
      </c>
      <c r="C112" s="45" t="s">
        <v>655</v>
      </c>
      <c r="D112" s="120" t="s">
        <v>656</v>
      </c>
      <c r="E112" s="40" t="s">
        <v>467</v>
      </c>
      <c r="F112" s="52" t="s">
        <v>1022</v>
      </c>
      <c r="G112" s="33" t="s">
        <v>646</v>
      </c>
      <c r="H112" s="39"/>
      <c r="I112" s="45" t="s">
        <v>647</v>
      </c>
      <c r="J112" s="45" t="s">
        <v>648</v>
      </c>
    </row>
    <row r="113" spans="1:10" ht="49.5" customHeight="1">
      <c r="A113" s="76">
        <v>111</v>
      </c>
      <c r="B113" s="45" t="s">
        <v>388</v>
      </c>
      <c r="C113" s="45" t="s">
        <v>414</v>
      </c>
      <c r="D113" s="120" t="s">
        <v>657</v>
      </c>
      <c r="E113" s="40" t="s">
        <v>467</v>
      </c>
      <c r="F113" s="52" t="s">
        <v>1022</v>
      </c>
      <c r="G113" s="33" t="s">
        <v>646</v>
      </c>
      <c r="H113" s="39"/>
      <c r="I113" s="45" t="s">
        <v>647</v>
      </c>
      <c r="J113" s="45" t="s">
        <v>648</v>
      </c>
    </row>
    <row r="114" spans="1:10" ht="21">
      <c r="A114" s="78"/>
      <c r="B114" s="79"/>
      <c r="C114" s="80"/>
      <c r="D114" s="86"/>
      <c r="E114" s="81"/>
      <c r="F114" s="82"/>
      <c r="G114" s="82"/>
      <c r="H114" s="83"/>
      <c r="I114" s="82"/>
      <c r="J114" s="84"/>
    </row>
    <row r="115" spans="1:10" ht="21">
      <c r="A115" s="85"/>
      <c r="B115" s="79"/>
      <c r="C115" s="80"/>
      <c r="D115" s="86"/>
      <c r="E115" s="81"/>
      <c r="F115" s="82"/>
      <c r="G115" s="82"/>
      <c r="H115" s="83"/>
      <c r="I115" s="82"/>
      <c r="J115" s="84"/>
    </row>
    <row r="116" spans="1:10" ht="21">
      <c r="A116" s="85"/>
      <c r="B116" s="79"/>
      <c r="C116" s="80"/>
      <c r="D116" s="86"/>
      <c r="E116" s="81"/>
      <c r="F116" s="82"/>
      <c r="G116" s="82"/>
      <c r="H116" s="83"/>
      <c r="I116" s="82"/>
      <c r="J116" s="84"/>
    </row>
    <row r="117" spans="1:10" ht="21">
      <c r="A117" s="85"/>
      <c r="B117" s="79"/>
      <c r="C117" s="80"/>
      <c r="D117" s="86"/>
      <c r="E117" s="81"/>
      <c r="F117" s="82"/>
      <c r="G117" s="82"/>
      <c r="H117" s="83"/>
      <c r="I117" s="82"/>
      <c r="J117" s="84"/>
    </row>
    <row r="118" spans="1:10" ht="21">
      <c r="A118" s="85"/>
      <c r="B118" s="79"/>
      <c r="C118" s="80"/>
      <c r="D118" s="86"/>
      <c r="E118" s="81"/>
      <c r="F118" s="82"/>
      <c r="G118" s="82"/>
      <c r="H118" s="83"/>
      <c r="I118" s="82"/>
      <c r="J118" s="84"/>
    </row>
    <row r="119" spans="1:10" ht="21">
      <c r="A119" s="85"/>
      <c r="B119" s="79"/>
      <c r="C119" s="80"/>
      <c r="D119" s="86"/>
      <c r="E119" s="81"/>
      <c r="F119" s="82"/>
      <c r="G119" s="82"/>
      <c r="H119" s="83"/>
      <c r="I119" s="82"/>
      <c r="J119" s="84"/>
    </row>
    <row r="120" spans="1:10" ht="21">
      <c r="A120" s="85"/>
      <c r="B120" s="79"/>
      <c r="C120" s="80"/>
      <c r="D120" s="86"/>
      <c r="E120" s="81"/>
      <c r="F120" s="82"/>
      <c r="G120" s="82"/>
      <c r="H120" s="83"/>
      <c r="I120" s="82"/>
      <c r="J120" s="84"/>
    </row>
    <row r="121" spans="1:10" ht="21">
      <c r="A121" s="85"/>
      <c r="B121" s="79"/>
      <c r="C121" s="80"/>
      <c r="D121" s="86"/>
      <c r="E121" s="81"/>
      <c r="F121" s="82"/>
      <c r="G121" s="82"/>
      <c r="H121" s="83"/>
      <c r="I121" s="82"/>
      <c r="J121" s="84"/>
    </row>
    <row r="122" spans="1:10" ht="21">
      <c r="A122" s="85"/>
      <c r="B122" s="79"/>
      <c r="C122" s="80"/>
      <c r="D122" s="86"/>
      <c r="E122" s="81"/>
      <c r="F122" s="82"/>
      <c r="G122" s="82"/>
      <c r="H122" s="83"/>
      <c r="I122" s="82"/>
      <c r="J122" s="84"/>
    </row>
    <row r="123" spans="1:10" ht="21">
      <c r="A123" s="85"/>
      <c r="B123" s="79"/>
      <c r="C123" s="80"/>
      <c r="D123" s="86"/>
      <c r="E123" s="81"/>
      <c r="F123" s="82"/>
      <c r="G123" s="82"/>
      <c r="H123" s="83"/>
      <c r="I123" s="82"/>
      <c r="J123" s="84"/>
    </row>
    <row r="124" spans="1:10" ht="21">
      <c r="A124" s="85"/>
      <c r="B124" s="79"/>
      <c r="C124" s="80"/>
      <c r="D124" s="86"/>
      <c r="E124" s="81"/>
      <c r="F124" s="82"/>
      <c r="G124" s="82"/>
      <c r="H124" s="83"/>
      <c r="I124" s="82"/>
      <c r="J124" s="84"/>
    </row>
    <row r="125" spans="1:10" ht="21">
      <c r="A125" s="85"/>
      <c r="B125" s="79"/>
      <c r="C125" s="80"/>
      <c r="D125" s="86"/>
      <c r="E125" s="81"/>
      <c r="F125" s="82"/>
      <c r="G125" s="82"/>
      <c r="H125" s="83"/>
      <c r="I125" s="82"/>
      <c r="J125" s="84"/>
    </row>
    <row r="126" spans="1:10" ht="21">
      <c r="A126" s="85"/>
      <c r="B126" s="79"/>
      <c r="C126" s="80"/>
      <c r="D126" s="86"/>
      <c r="E126" s="81"/>
      <c r="F126" s="82"/>
      <c r="G126" s="82"/>
      <c r="H126" s="83"/>
      <c r="I126" s="82"/>
      <c r="J126" s="84"/>
    </row>
    <row r="127" spans="1:10" ht="21">
      <c r="A127" s="85"/>
      <c r="B127" s="79"/>
      <c r="C127" s="80"/>
      <c r="D127" s="86"/>
      <c r="E127" s="81"/>
      <c r="F127" s="82"/>
      <c r="G127" s="82"/>
      <c r="H127" s="83"/>
      <c r="I127" s="82"/>
      <c r="J127" s="84"/>
    </row>
    <row r="128" spans="1:10" ht="21">
      <c r="A128" s="85"/>
      <c r="B128" s="79"/>
      <c r="C128" s="80"/>
      <c r="D128" s="86"/>
      <c r="E128" s="81"/>
      <c r="F128" s="82"/>
      <c r="G128" s="82"/>
      <c r="H128" s="83"/>
      <c r="I128" s="82"/>
      <c r="J128" s="84"/>
    </row>
    <row r="129" spans="1:10" ht="21">
      <c r="A129" s="85"/>
      <c r="B129" s="79"/>
      <c r="C129" s="80"/>
      <c r="D129" s="86"/>
      <c r="E129" s="81"/>
      <c r="F129" s="82"/>
      <c r="G129" s="82"/>
      <c r="H129" s="83"/>
      <c r="I129" s="82"/>
      <c r="J129" s="84"/>
    </row>
    <row r="130" spans="1:10" ht="21">
      <c r="A130" s="85"/>
      <c r="B130" s="79"/>
      <c r="C130" s="80"/>
      <c r="D130" s="86"/>
      <c r="E130" s="81"/>
      <c r="F130" s="82"/>
      <c r="G130" s="82"/>
      <c r="H130" s="83"/>
      <c r="I130" s="82"/>
      <c r="J130" s="84"/>
    </row>
    <row r="131" spans="1:10" ht="21">
      <c r="A131" s="85"/>
      <c r="B131" s="79"/>
      <c r="C131" s="80"/>
      <c r="D131" s="86"/>
      <c r="E131" s="81"/>
      <c r="F131" s="82"/>
      <c r="G131" s="82"/>
      <c r="H131" s="83"/>
      <c r="I131" s="82"/>
      <c r="J131" s="84"/>
    </row>
    <row r="132" spans="1:10" ht="21">
      <c r="A132" s="85"/>
      <c r="B132" s="79"/>
      <c r="C132" s="80"/>
      <c r="D132" s="86"/>
      <c r="E132" s="81"/>
      <c r="F132" s="82"/>
      <c r="G132" s="82"/>
      <c r="H132" s="83"/>
      <c r="I132" s="82"/>
      <c r="J132" s="84"/>
    </row>
    <row r="133" spans="1:10" ht="21">
      <c r="A133" s="85"/>
      <c r="B133" s="79"/>
      <c r="C133" s="80"/>
      <c r="D133" s="86"/>
      <c r="E133" s="81"/>
      <c r="F133" s="82"/>
      <c r="G133" s="82"/>
      <c r="H133" s="83"/>
      <c r="I133" s="82"/>
      <c r="J133" s="84"/>
    </row>
    <row r="134" spans="1:10" ht="21">
      <c r="A134" s="85"/>
      <c r="B134" s="79"/>
      <c r="C134" s="80"/>
      <c r="D134" s="86"/>
      <c r="E134" s="81"/>
      <c r="F134" s="82"/>
      <c r="G134" s="82"/>
      <c r="H134" s="83"/>
      <c r="I134" s="82"/>
      <c r="J134" s="84"/>
    </row>
    <row r="135" spans="1:10" ht="21">
      <c r="A135" s="85"/>
      <c r="B135" s="79"/>
      <c r="C135" s="80"/>
      <c r="D135" s="86"/>
      <c r="E135" s="81"/>
      <c r="F135" s="82"/>
      <c r="G135" s="82"/>
      <c r="H135" s="83"/>
      <c r="I135" s="82"/>
      <c r="J135" s="84"/>
    </row>
    <row r="136" spans="1:10" ht="21">
      <c r="A136" s="85"/>
      <c r="B136" s="79"/>
      <c r="C136" s="80"/>
      <c r="D136" s="86"/>
      <c r="E136" s="81"/>
      <c r="F136" s="82"/>
      <c r="G136" s="82"/>
      <c r="H136" s="83"/>
      <c r="I136" s="82"/>
      <c r="J136" s="84"/>
    </row>
    <row r="137" spans="1:10" ht="21">
      <c r="A137" s="85"/>
      <c r="B137" s="79"/>
      <c r="C137" s="80"/>
      <c r="D137" s="86"/>
      <c r="E137" s="81"/>
      <c r="F137" s="82"/>
      <c r="G137" s="82"/>
      <c r="H137" s="83"/>
      <c r="I137" s="82"/>
      <c r="J137" s="84"/>
    </row>
    <row r="138" spans="1:10" ht="21">
      <c r="A138" s="85"/>
      <c r="B138" s="79"/>
      <c r="C138" s="80"/>
      <c r="D138" s="86"/>
      <c r="E138" s="81"/>
      <c r="F138" s="82"/>
      <c r="G138" s="82"/>
      <c r="H138" s="83"/>
      <c r="I138" s="82"/>
      <c r="J138" s="84"/>
    </row>
    <row r="139" spans="1:10" ht="21">
      <c r="A139" s="85"/>
      <c r="B139" s="79"/>
      <c r="C139" s="80"/>
      <c r="D139" s="86"/>
      <c r="E139" s="81"/>
      <c r="F139" s="82"/>
      <c r="G139" s="82"/>
      <c r="H139" s="83"/>
      <c r="I139" s="82"/>
      <c r="J139" s="84"/>
    </row>
    <row r="140" spans="1:10" ht="21">
      <c r="A140" s="85"/>
      <c r="B140" s="79"/>
      <c r="C140" s="80"/>
      <c r="D140" s="86"/>
      <c r="E140" s="81"/>
      <c r="F140" s="82"/>
      <c r="G140" s="82"/>
      <c r="H140" s="83"/>
      <c r="I140" s="82"/>
      <c r="J140" s="84"/>
    </row>
    <row r="141" spans="1:10" ht="21">
      <c r="A141" s="85"/>
      <c r="B141" s="79"/>
      <c r="C141" s="80"/>
      <c r="D141" s="86"/>
      <c r="E141" s="81"/>
      <c r="F141" s="82"/>
      <c r="G141" s="82"/>
      <c r="H141" s="83"/>
      <c r="I141" s="82"/>
      <c r="J141" s="84"/>
    </row>
    <row r="142" spans="1:10" ht="21">
      <c r="A142" s="85"/>
      <c r="B142" s="79"/>
      <c r="C142" s="80"/>
      <c r="D142" s="86"/>
      <c r="E142" s="81"/>
      <c r="F142" s="82"/>
      <c r="G142" s="82"/>
      <c r="H142" s="83"/>
      <c r="I142" s="82"/>
      <c r="J142" s="84"/>
    </row>
    <row r="143" spans="1:10" ht="21">
      <c r="A143" s="85"/>
      <c r="B143" s="79"/>
      <c r="C143" s="80"/>
      <c r="D143" s="86"/>
      <c r="E143" s="81"/>
      <c r="F143" s="82"/>
      <c r="G143" s="82"/>
      <c r="H143" s="83"/>
      <c r="I143" s="82"/>
      <c r="J143" s="84"/>
    </row>
    <row r="144" spans="1:10" ht="21">
      <c r="A144" s="85"/>
      <c r="B144" s="79"/>
      <c r="C144" s="80"/>
      <c r="D144" s="86"/>
      <c r="E144" s="81"/>
      <c r="F144" s="82"/>
      <c r="G144" s="82"/>
      <c r="H144" s="83"/>
      <c r="I144" s="82"/>
      <c r="J144" s="84"/>
    </row>
    <row r="145" spans="1:10" ht="21">
      <c r="A145" s="85"/>
      <c r="B145" s="79"/>
      <c r="C145" s="80"/>
      <c r="D145" s="86"/>
      <c r="E145" s="81"/>
      <c r="F145" s="82"/>
      <c r="G145" s="82"/>
      <c r="H145" s="83"/>
      <c r="I145" s="82"/>
      <c r="J145" s="84"/>
    </row>
    <row r="146" spans="1:10" ht="21">
      <c r="A146" s="85"/>
      <c r="B146" s="79"/>
      <c r="C146" s="80"/>
      <c r="D146" s="86"/>
      <c r="E146" s="81"/>
      <c r="F146" s="82"/>
      <c r="G146" s="82"/>
      <c r="H146" s="83"/>
      <c r="I146" s="82"/>
      <c r="J146" s="84"/>
    </row>
    <row r="147" spans="1:10" ht="21">
      <c r="A147" s="85"/>
      <c r="B147" s="79"/>
      <c r="C147" s="80"/>
      <c r="D147" s="86"/>
      <c r="E147" s="81"/>
      <c r="F147" s="82"/>
      <c r="G147" s="82"/>
      <c r="H147" s="83"/>
      <c r="I147" s="82"/>
      <c r="J147" s="84"/>
    </row>
    <row r="148" spans="1:10" ht="21">
      <c r="A148" s="85"/>
      <c r="B148" s="79"/>
      <c r="C148" s="80"/>
      <c r="D148" s="86"/>
      <c r="E148" s="81"/>
      <c r="F148" s="82"/>
      <c r="G148" s="82"/>
      <c r="H148" s="83"/>
      <c r="I148" s="82"/>
      <c r="J148" s="84"/>
    </row>
    <row r="149" spans="1:10" ht="21">
      <c r="A149" s="85"/>
      <c r="B149" s="79"/>
      <c r="C149" s="80"/>
      <c r="D149" s="86"/>
      <c r="E149" s="81"/>
      <c r="F149" s="82"/>
      <c r="G149" s="82"/>
      <c r="H149" s="83"/>
      <c r="I149" s="82"/>
      <c r="J149" s="84"/>
    </row>
    <row r="150" spans="1:10" ht="21">
      <c r="A150" s="85"/>
      <c r="B150" s="79"/>
      <c r="C150" s="80"/>
      <c r="D150" s="86"/>
      <c r="E150" s="81"/>
      <c r="F150" s="82"/>
      <c r="G150" s="82"/>
      <c r="H150" s="83"/>
      <c r="I150" s="82"/>
      <c r="J150" s="84"/>
    </row>
    <row r="151" spans="1:10" ht="21">
      <c r="A151" s="85"/>
      <c r="B151" s="79"/>
      <c r="C151" s="80"/>
      <c r="D151" s="86"/>
      <c r="E151" s="81"/>
      <c r="F151" s="82"/>
      <c r="G151" s="82"/>
      <c r="H151" s="83"/>
      <c r="I151" s="82"/>
      <c r="J151" s="84"/>
    </row>
    <row r="152" spans="1:10" ht="21">
      <c r="A152" s="85"/>
      <c r="B152" s="79"/>
      <c r="C152" s="80"/>
      <c r="D152" s="86"/>
      <c r="E152" s="81"/>
      <c r="F152" s="82"/>
      <c r="G152" s="82"/>
      <c r="H152" s="83"/>
      <c r="I152" s="82"/>
      <c r="J152" s="84"/>
    </row>
    <row r="153" spans="1:10" ht="21">
      <c r="A153" s="85"/>
      <c r="B153" s="79"/>
      <c r="C153" s="80"/>
      <c r="D153" s="86"/>
      <c r="E153" s="81"/>
      <c r="F153" s="82"/>
      <c r="G153" s="82"/>
      <c r="H153" s="83"/>
      <c r="I153" s="82"/>
      <c r="J153" s="84"/>
    </row>
    <row r="154" spans="1:10" ht="21">
      <c r="A154" s="85"/>
      <c r="B154" s="79"/>
      <c r="C154" s="80"/>
      <c r="D154" s="86"/>
      <c r="E154" s="81"/>
      <c r="F154" s="82"/>
      <c r="G154" s="82"/>
      <c r="H154" s="83"/>
      <c r="I154" s="82"/>
      <c r="J154" s="84"/>
    </row>
    <row r="155" spans="1:10" ht="21">
      <c r="A155" s="85"/>
      <c r="B155" s="79"/>
      <c r="C155" s="80"/>
      <c r="D155" s="86"/>
      <c r="E155" s="81"/>
      <c r="F155" s="82"/>
      <c r="G155" s="82"/>
      <c r="H155" s="83"/>
      <c r="I155" s="82"/>
      <c r="J155" s="84"/>
    </row>
    <row r="156" spans="1:10" ht="21">
      <c r="A156" s="85"/>
      <c r="B156" s="79"/>
      <c r="C156" s="80"/>
      <c r="D156" s="86"/>
      <c r="E156" s="81"/>
      <c r="F156" s="82"/>
      <c r="G156" s="82"/>
      <c r="H156" s="83"/>
      <c r="I156" s="82"/>
      <c r="J156" s="84"/>
    </row>
    <row r="157" spans="1:10" ht="21">
      <c r="A157" s="85"/>
      <c r="B157" s="79"/>
      <c r="C157" s="80"/>
      <c r="D157" s="86"/>
      <c r="E157" s="81"/>
      <c r="F157" s="82"/>
      <c r="G157" s="82"/>
      <c r="H157" s="83"/>
      <c r="I157" s="82"/>
      <c r="J157" s="84"/>
    </row>
    <row r="158" spans="1:10" ht="21">
      <c r="A158" s="85"/>
      <c r="B158" s="79"/>
      <c r="C158" s="80"/>
      <c r="D158" s="86"/>
      <c r="E158" s="81"/>
      <c r="F158" s="82"/>
      <c r="G158" s="82"/>
      <c r="H158" s="83"/>
      <c r="I158" s="82"/>
      <c r="J158" s="84"/>
    </row>
    <row r="159" spans="1:10" ht="21">
      <c r="A159" s="85"/>
      <c r="B159" s="79"/>
      <c r="C159" s="80"/>
      <c r="D159" s="86"/>
      <c r="E159" s="81"/>
      <c r="F159" s="82"/>
      <c r="G159" s="82"/>
      <c r="H159" s="83"/>
      <c r="I159" s="82"/>
      <c r="J159" s="84"/>
    </row>
    <row r="160" spans="1:10" ht="21">
      <c r="A160" s="85"/>
      <c r="B160" s="79"/>
      <c r="C160" s="80"/>
      <c r="D160" s="86"/>
      <c r="E160" s="81"/>
      <c r="F160" s="82"/>
      <c r="G160" s="82"/>
      <c r="H160" s="83"/>
      <c r="I160" s="82"/>
      <c r="J160" s="84"/>
    </row>
    <row r="161" spans="1:10" ht="21">
      <c r="A161" s="85"/>
      <c r="B161" s="79"/>
      <c r="C161" s="80"/>
      <c r="D161" s="86"/>
      <c r="E161" s="81"/>
      <c r="F161" s="82"/>
      <c r="G161" s="82"/>
      <c r="H161" s="83"/>
      <c r="I161" s="82"/>
      <c r="J161" s="84"/>
    </row>
    <row r="162" spans="1:10" ht="24.75">
      <c r="A162" s="87"/>
      <c r="B162" s="88"/>
      <c r="C162" s="89"/>
      <c r="D162" s="90"/>
      <c r="E162" s="91"/>
      <c r="F162" s="92"/>
      <c r="G162" s="92"/>
      <c r="H162" s="93"/>
      <c r="I162" s="92"/>
      <c r="J162" s="94"/>
    </row>
    <row r="163" spans="1:10" ht="24.75">
      <c r="A163" s="87"/>
      <c r="B163" s="88"/>
      <c r="C163" s="89"/>
      <c r="D163" s="90"/>
      <c r="E163" s="91"/>
      <c r="F163" s="92"/>
      <c r="G163" s="92"/>
      <c r="H163" s="93"/>
      <c r="I163" s="92"/>
      <c r="J163" s="94"/>
    </row>
    <row r="164" spans="1:10" ht="24.75">
      <c r="A164" s="87"/>
      <c r="B164" s="88"/>
      <c r="C164" s="89"/>
      <c r="D164" s="90"/>
      <c r="E164" s="91"/>
      <c r="F164" s="92"/>
      <c r="G164" s="92"/>
      <c r="H164" s="93"/>
      <c r="I164" s="92"/>
      <c r="J164" s="94"/>
    </row>
    <row r="165" spans="1:10" ht="24.75">
      <c r="A165" s="87"/>
      <c r="B165" s="88"/>
      <c r="C165" s="89"/>
      <c r="D165" s="90"/>
      <c r="E165" s="91"/>
      <c r="F165" s="92"/>
      <c r="G165" s="92"/>
      <c r="H165" s="93"/>
      <c r="I165" s="92"/>
      <c r="J165" s="94"/>
    </row>
    <row r="166" spans="1:10" ht="24.75">
      <c r="A166" s="87"/>
      <c r="B166" s="88"/>
      <c r="C166" s="89"/>
      <c r="D166" s="90"/>
      <c r="E166" s="91"/>
      <c r="F166" s="92"/>
      <c r="G166" s="92"/>
      <c r="H166" s="93"/>
      <c r="I166" s="92"/>
      <c r="J166" s="94"/>
    </row>
    <row r="167" spans="1:10" ht="24.75">
      <c r="A167" s="87"/>
      <c r="B167" s="88"/>
      <c r="C167" s="89"/>
      <c r="D167" s="90"/>
      <c r="E167" s="91"/>
      <c r="F167" s="92"/>
      <c r="G167" s="92"/>
      <c r="H167" s="93"/>
      <c r="I167" s="92"/>
      <c r="J167" s="94"/>
    </row>
    <row r="168" spans="1:10" ht="24.75">
      <c r="A168" s="87"/>
      <c r="B168" s="88"/>
      <c r="C168" s="89"/>
      <c r="D168" s="90"/>
      <c r="E168" s="91"/>
      <c r="F168" s="92"/>
      <c r="G168" s="92"/>
      <c r="H168" s="93"/>
      <c r="I168" s="92"/>
      <c r="J168" s="94"/>
    </row>
    <row r="169" spans="1:10" ht="24.75">
      <c r="A169" s="87"/>
      <c r="B169" s="88"/>
      <c r="C169" s="89"/>
      <c r="D169" s="90"/>
      <c r="E169" s="91"/>
      <c r="F169" s="92"/>
      <c r="G169" s="92"/>
      <c r="H169" s="93"/>
      <c r="I169" s="92"/>
      <c r="J169" s="94"/>
    </row>
    <row r="170" spans="1:10" ht="24.75">
      <c r="A170" s="87"/>
      <c r="B170" s="88"/>
      <c r="C170" s="89"/>
      <c r="D170" s="90"/>
      <c r="E170" s="91"/>
      <c r="F170" s="92"/>
      <c r="G170" s="92"/>
      <c r="H170" s="93"/>
      <c r="I170" s="92"/>
      <c r="J170" s="94"/>
    </row>
    <row r="171" spans="1:10" ht="24.75">
      <c r="A171" s="87"/>
      <c r="B171" s="88"/>
      <c r="C171" s="89"/>
      <c r="D171" s="90"/>
      <c r="E171" s="91"/>
      <c r="F171" s="92"/>
      <c r="G171" s="92"/>
      <c r="H171" s="93"/>
      <c r="I171" s="92"/>
      <c r="J171" s="94"/>
    </row>
    <row r="172" spans="1:10" ht="24.75">
      <c r="A172" s="87"/>
      <c r="B172" s="88"/>
      <c r="C172" s="89"/>
      <c r="D172" s="90"/>
      <c r="E172" s="91"/>
      <c r="F172" s="92"/>
      <c r="G172" s="92"/>
      <c r="H172" s="93"/>
      <c r="I172" s="92"/>
      <c r="J172" s="94"/>
    </row>
    <row r="173" spans="1:10" ht="24.75">
      <c r="A173" s="87"/>
      <c r="B173" s="88"/>
      <c r="C173" s="89"/>
      <c r="D173" s="90"/>
      <c r="E173" s="91"/>
      <c r="F173" s="92"/>
      <c r="G173" s="92"/>
      <c r="H173" s="93"/>
      <c r="I173" s="92"/>
      <c r="J173" s="94"/>
    </row>
    <row r="174" spans="1:10" ht="24.75">
      <c r="A174" s="87"/>
      <c r="B174" s="88"/>
      <c r="C174" s="89"/>
      <c r="D174" s="90"/>
      <c r="E174" s="91"/>
      <c r="F174" s="92"/>
      <c r="G174" s="92"/>
      <c r="H174" s="93"/>
      <c r="I174" s="92"/>
      <c r="J174" s="94"/>
    </row>
    <row r="175" spans="1:10" ht="24.75">
      <c r="A175" s="87"/>
      <c r="B175" s="88"/>
      <c r="C175" s="89"/>
      <c r="D175" s="90"/>
      <c r="E175" s="91"/>
      <c r="F175" s="92"/>
      <c r="G175" s="92"/>
      <c r="H175" s="93"/>
      <c r="I175" s="92"/>
      <c r="J175" s="94"/>
    </row>
    <row r="176" spans="1:10" ht="24.75">
      <c r="A176" s="87"/>
      <c r="B176" s="88"/>
      <c r="C176" s="89"/>
      <c r="D176" s="90"/>
      <c r="E176" s="91"/>
      <c r="F176" s="92"/>
      <c r="G176" s="92"/>
      <c r="H176" s="93"/>
      <c r="I176" s="92"/>
      <c r="J176" s="94"/>
    </row>
    <row r="177" spans="1:10" ht="24.75">
      <c r="A177" s="87"/>
      <c r="B177" s="88"/>
      <c r="C177" s="89"/>
      <c r="D177" s="90"/>
      <c r="E177" s="91"/>
      <c r="F177" s="92"/>
      <c r="G177" s="92"/>
      <c r="H177" s="93"/>
      <c r="I177" s="92"/>
      <c r="J177" s="94"/>
    </row>
    <row r="178" spans="1:10" ht="24.75">
      <c r="A178" s="87"/>
      <c r="B178" s="88"/>
      <c r="C178" s="89"/>
      <c r="D178" s="90"/>
      <c r="E178" s="91"/>
      <c r="F178" s="92"/>
      <c r="G178" s="92"/>
      <c r="H178" s="93"/>
      <c r="I178" s="92"/>
      <c r="J178" s="94"/>
    </row>
    <row r="179" spans="1:10" ht="24.75">
      <c r="A179" s="87"/>
      <c r="B179" s="88"/>
      <c r="C179" s="89"/>
      <c r="D179" s="90"/>
      <c r="E179" s="91"/>
      <c r="F179" s="92"/>
      <c r="G179" s="92"/>
      <c r="H179" s="93"/>
      <c r="I179" s="92"/>
      <c r="J179" s="94"/>
    </row>
    <row r="180" spans="1:10" ht="24.75">
      <c r="A180" s="87"/>
      <c r="B180" s="88"/>
      <c r="C180" s="89"/>
      <c r="D180" s="90"/>
      <c r="E180" s="91"/>
      <c r="F180" s="92"/>
      <c r="G180" s="92"/>
      <c r="H180" s="93"/>
      <c r="I180" s="92"/>
      <c r="J180" s="94"/>
    </row>
    <row r="181" spans="1:10" ht="24.75">
      <c r="A181" s="87"/>
      <c r="B181" s="88"/>
      <c r="C181" s="89"/>
      <c r="D181" s="90"/>
      <c r="E181" s="91"/>
      <c r="F181" s="92"/>
      <c r="G181" s="92"/>
      <c r="H181" s="93"/>
      <c r="I181" s="92"/>
      <c r="J181" s="94"/>
    </row>
    <row r="182" spans="1:10" ht="24.75">
      <c r="A182" s="87"/>
      <c r="B182" s="88"/>
      <c r="C182" s="89"/>
      <c r="D182" s="90"/>
      <c r="E182" s="91"/>
      <c r="F182" s="92"/>
      <c r="G182" s="92"/>
      <c r="H182" s="93"/>
      <c r="I182" s="92"/>
      <c r="J182" s="94"/>
    </row>
    <row r="183" spans="1:10" ht="24.75">
      <c r="A183" s="87"/>
      <c r="B183" s="88"/>
      <c r="C183" s="89"/>
      <c r="D183" s="90"/>
      <c r="E183" s="91"/>
      <c r="F183" s="92"/>
      <c r="G183" s="92"/>
      <c r="H183" s="93"/>
      <c r="I183" s="92"/>
      <c r="J183" s="94"/>
    </row>
    <row r="184" spans="1:10" ht="24.75">
      <c r="A184" s="87"/>
      <c r="B184" s="88"/>
      <c r="C184" s="89"/>
      <c r="D184" s="90"/>
      <c r="E184" s="91"/>
      <c r="F184" s="92"/>
      <c r="G184" s="92"/>
      <c r="H184" s="93"/>
      <c r="I184" s="92"/>
      <c r="J184" s="94"/>
    </row>
    <row r="185" spans="1:10" ht="24.75">
      <c r="A185" s="87"/>
      <c r="B185" s="88"/>
      <c r="C185" s="89"/>
      <c r="D185" s="90"/>
      <c r="E185" s="91"/>
      <c r="F185" s="92"/>
      <c r="G185" s="92"/>
      <c r="H185" s="93"/>
      <c r="I185" s="92"/>
      <c r="J185" s="94"/>
    </row>
    <row r="186" spans="2:10" ht="24.75">
      <c r="B186" s="88"/>
      <c r="C186" s="89"/>
      <c r="D186" s="90"/>
      <c r="E186" s="91"/>
      <c r="F186" s="92"/>
      <c r="G186" s="92"/>
      <c r="H186" s="93"/>
      <c r="I186" s="92"/>
      <c r="J186" s="94"/>
    </row>
    <row r="187" spans="2:10" ht="24.75">
      <c r="B187" s="88"/>
      <c r="C187" s="89"/>
      <c r="D187" s="90"/>
      <c r="E187" s="91"/>
      <c r="F187" s="92"/>
      <c r="G187" s="92"/>
      <c r="H187" s="93"/>
      <c r="I187" s="92"/>
      <c r="J187" s="94"/>
    </row>
    <row r="188" spans="2:10" ht="24.75">
      <c r="B188" s="88"/>
      <c r="C188" s="89"/>
      <c r="D188" s="90"/>
      <c r="E188" s="91"/>
      <c r="F188" s="92"/>
      <c r="G188" s="92"/>
      <c r="H188" s="93"/>
      <c r="I188" s="92"/>
      <c r="J188" s="94"/>
    </row>
    <row r="189" spans="2:10" ht="24.75">
      <c r="B189" s="88"/>
      <c r="C189" s="89"/>
      <c r="D189" s="90"/>
      <c r="E189" s="91"/>
      <c r="F189" s="92"/>
      <c r="G189" s="92"/>
      <c r="H189" s="93"/>
      <c r="I189" s="92"/>
      <c r="J189" s="94"/>
    </row>
  </sheetData>
  <sheetProtection/>
  <mergeCells count="1">
    <mergeCell ref="A1:J1"/>
  </mergeCells>
  <conditionalFormatting sqref="D3 D7:D10 D15:D35">
    <cfRule type="containsText" priority="1" dxfId="13" operator="containsText" text="http://research.nii.ac.jp/~ksatoh/">
      <formula>NOT(ISERROR(SEARCH("http://research.nii.ac.jp/~ksatoh/",D3)))</formula>
    </cfRule>
  </conditionalFormatting>
  <dataValidations count="1">
    <dataValidation type="list" allowBlank="1" showInputMessage="1" showErrorMessage="1" sqref="F63:F68 F99:F107 F7:F10 F36:F62 F75:F98 F18:F35">
      <formula1>"Professor, Associate Professor, Assistant Professor,                                              ,"</formula1>
    </dataValidation>
  </dataValidations>
  <hyperlinks>
    <hyperlink ref="D11" r:id="rId1" display="http://research.nii.ac.jp/il/"/>
    <hyperlink ref="D15" r:id="rId2" display="https://researchmap.jp/m.kishida/?lang=english"/>
    <hyperlink ref="D16:D17" r:id="rId3" display="https://researchmap.jp/m.kishida/?lang=english"/>
    <hyperlink ref="D44" r:id="rId4" display="https://www.nii.ac.jp/en/faculty/architecture/takakura_hiroki/"/>
    <hyperlink ref="D43" r:id="rId5" display="http://group-mmm.org/eratommsd/about.html"/>
    <hyperlink ref="D42" r:id="rId6" display="http://group-mmm.org/eratommsd/about.html"/>
    <hyperlink ref="D17" r:id="rId7" display="https://researchmap.jp/m.kishida/?lang=english"/>
    <hyperlink ref="D6" r:id="rId8" display="http://research.nii.ac.jp/~yyoshida/"/>
    <hyperlink ref="D3" r:id="rId9" display="http://research.nii.ac.jp/~tatsuta/index-e.html"/>
    <hyperlink ref="D63" r:id="rId10" display="http://researchmap.jp/yinqiangzheng"/>
    <hyperlink ref="D67" r:id="rId11" display="http://www.dgcv.nii.ac.jp"/>
    <hyperlink ref="D69" r:id="rId12" display="http://www.satoh-lab.nii.ac.jp"/>
    <hyperlink ref="D73" r:id="rId13" display="http://research.nii.ac.jp/~yiyu/"/>
    <hyperlink ref="D80" r:id="rId14" display="http://agora.ex.nii.ac.jp/~kitamoto/education/internship/"/>
    <hyperlink ref="D81" r:id="rId15" display="http://agora.ex.nii.ac.jp/~kitamoto/education/internship/"/>
    <hyperlink ref="D82" r:id="rId16" display="http://agora.ex.nii.ac.jp/~kitamoto/education/internship/"/>
    <hyperlink ref="D83" r:id="rId17" display="http://agora.ex.nii.ac.jp/~kitamoto/education/internship/"/>
    <hyperlink ref="D84" r:id="rId18" display="http://www-al.nii.ac.jp"/>
    <hyperlink ref="D85" r:id="rId19" display="http://www-al.nii.ac.jp"/>
    <hyperlink ref="D86" r:id="rId20" display="http://www-al.nii.ac.jp"/>
    <hyperlink ref="D18" r:id="rId21" display="http://ri-www.nii.ac.jp/"/>
    <hyperlink ref="D22" r:id="rId22" display="https://www.nii.ac.jp/TechReports/public_html/13-004E.html"/>
    <hyperlink ref="D24" r:id="rId23" display="https://www.opt.mist.i.u-tokyo.ac.jp/~nakatsukasa/"/>
    <hyperlink ref="D87" r:id="rId24" display="https://bit.ly/2LhBhTz"/>
    <hyperlink ref="D91" r:id="rId25" display="https://bit.ly/2o5hZYr"/>
    <hyperlink ref="D45" r:id="rId26" display="http://research.nii.ac.jp/~kato/kato/Top.html"/>
    <hyperlink ref="D30" r:id="rId27" display="http://research.nii.ac.jp/~r-koba/en/index.html"/>
    <hyperlink ref="D31" r:id="rId28" display="http://research.nii.ac.jp/~r-koba/en/index.html"/>
    <hyperlink ref="D94" r:id="rId29" display="www.siliconmountain.jp"/>
    <hyperlink ref="D92" r:id="rId30" display="www.siliconmountain.jp"/>
    <hyperlink ref="D93" r:id="rId31" display="www.siliconmountain.jp"/>
    <hyperlink ref="D95" r:id="rId32" display="www.siliconmountain.jp"/>
    <hyperlink ref="D46" r:id="rId33" display="http://www.nii.ac.jp/en/faculty/architecture/kaneko_megumi/"/>
    <hyperlink ref="D49" r:id="rId34" display="http://www.fukuda-lab.org"/>
    <hyperlink ref="D50" r:id="rId35" display="http://www.fukuda-lab.org"/>
    <hyperlink ref="D51" r:id="rId36" display="http://www.fukuda-lab.org"/>
    <hyperlink ref="D52" r:id="rId37" display="http://www.fukuda-lab.org"/>
    <hyperlink ref="D53" r:id="rId38" display="http://research.nii.ac.jp/~f-ishikawa/en/lab.html"/>
    <hyperlink ref="D56" r:id="rId39" display="http://research.nii.ac.jp/~f-ishikawa/en/lab.html"/>
    <hyperlink ref="D58" r:id="rId40" display="http://link.springer.com/chapter/10.1007%2F978-3-642-41582-1_12#page-1, http://www.is.ocha.ac.jp/~asai/TypeDebugger/"/>
    <hyperlink ref="D60" r:id="rId41" display="http://researchmap.jp/tsushima/?lang=english"/>
    <hyperlink ref="D4" r:id="rId42" display="http://research.nii.ac.jp/~yyoshida/"/>
    <hyperlink ref="D5" r:id="rId43" display="http://research.nii.ac.jp/~yyoshida/"/>
    <hyperlink ref="D12" r:id="rId44" display="http://research.nii.ac.jp/il/"/>
    <hyperlink ref="D13" r:id="rId45" display="http://research.nii.ac.jp/il/"/>
    <hyperlink ref="D14" r:id="rId46" display="http://research.nii.ac.jp/il/"/>
    <hyperlink ref="D28" r:id="rId47" display="http://mahito.info/index_e.html"/>
    <hyperlink ref="D29" r:id="rId48" display="http://mahito.info/index_e.html"/>
    <hyperlink ref="D34" r:id="rId49" display="http://www-kasm.nii.ac.jp/"/>
    <hyperlink ref="D35" r:id="rId50" display="http://www.iir.nii.ac.jp/lab/research-e/sigverse/"/>
    <hyperlink ref="D39" r:id="rId51" display="http://group-mmm.org/eratommsd/about.html"/>
    <hyperlink ref="D40" r:id="rId52" display="http://group-mmm.org/eratommsd/about.html"/>
    <hyperlink ref="D41" r:id="rId53" display="http://group-mmm.org/eratommsd/about.html"/>
    <hyperlink ref="D64" r:id="rId54" display="http://researchmap.jp/yinqiangzheng"/>
    <hyperlink ref="D65" r:id="rId55" display="http://researchmap.jp/yinqiangzheng"/>
    <hyperlink ref="D66" r:id="rId56" display="http://researchmap.jp/yinqiangzheng"/>
    <hyperlink ref="D68" r:id="rId57" display="http://www.dgcv.nii.ac.jp"/>
    <hyperlink ref="D70" r:id="rId58" display="http://www.satoh-lab.nii.ac.jp"/>
    <hyperlink ref="D71" r:id="rId59" display="http://www.satoh-lab.nii.ac.jp"/>
    <hyperlink ref="D72" r:id="rId60" display="http://www.satoh-lab.nii.ac.jp"/>
    <hyperlink ref="D74" r:id="rId61" display="http://research.nii.ac.jp/~yiyu/"/>
    <hyperlink ref="D90" r:id="rId62" display="https://bit.ly/2MO4BFW"/>
    <hyperlink ref="D61" r:id="rId63" display="http://klab.nii.ac.jp/"/>
    <hyperlink ref="D62" r:id="rId64" display="http://klab.nii.ac.jp/"/>
    <hyperlink ref="D97" r:id="rId65" display="http://www.ldear.nii.ac.jp/~takasu/en/"/>
    <hyperlink ref="D96" r:id="rId66" display="http://www.ldear.nii.ac.jp/~takasu/en/"/>
    <hyperlink ref="D23" r:id="rId67" display="https://researchmap.jp/KenHayami/                                "/>
    <hyperlink ref="D106" r:id="rId68" display="https://poliinfo.github.io/"/>
    <hyperlink ref="D113" r:id="rId69" display="https://www.dropbox.com/s/punl3fqlkek0xh2/proj-theory-of-ID.pdf?dl=0"/>
    <hyperlink ref="D112" r:id="rId70" display="https://www.dropbox.com/s/e2si6kct5l6o4nk/proj-subspace-clustering.pdf?dl=0"/>
    <hyperlink ref="D111" r:id="rId71" display="https://www.dropbox.com/s/3lk6rhfs5nezseu/proj-similarity-search.pdf?dl=0"/>
    <hyperlink ref="D110" r:id="rId72" display="https://www.dropbox.com/s/cpgsxqosk5jd6tf/proj-feature-selection.pdf?dl=0"/>
    <hyperlink ref="D108" r:id="rId73" display="https://www.dropbox.com/s/wokjllg5qfyykua/proj-anomaly-detection.pdf?dl=0"/>
    <hyperlink ref="D109" r:id="rId74" display="https://www.dropbox.com/s/ltyb63zm0f46wru/proj-classification.pdf?dl=0"/>
  </hyperlinks>
  <printOptions/>
  <pageMargins left="0.7" right="0.7" top="0.75" bottom="0.75" header="0.3" footer="0.3"/>
  <pageSetup horizontalDpi="600" verticalDpi="600" orientation="portrait" paperSize="9" r:id="rId75"/>
</worksheet>
</file>

<file path=xl/worksheets/sheet5.xml><?xml version="1.0" encoding="utf-8"?>
<worksheet xmlns="http://schemas.openxmlformats.org/spreadsheetml/2006/main" xmlns:r="http://schemas.openxmlformats.org/officeDocument/2006/relationships">
  <dimension ref="B2:D8"/>
  <sheetViews>
    <sheetView zoomScalePageLayoutView="0" workbookViewId="0" topLeftCell="A1">
      <selection activeCell="C25" sqref="C25"/>
    </sheetView>
  </sheetViews>
  <sheetFormatPr defaultColWidth="8.88671875" defaultRowHeight="18.75"/>
  <cols>
    <col min="3" max="3" width="63.88671875" style="0" customWidth="1"/>
  </cols>
  <sheetData>
    <row r="2" spans="2:4" ht="18.75">
      <c r="B2" s="2" t="s">
        <v>121</v>
      </c>
      <c r="C2" s="2" t="s">
        <v>122</v>
      </c>
      <c r="D2" s="2" t="s">
        <v>137</v>
      </c>
    </row>
    <row r="3" spans="2:4" ht="18.75">
      <c r="B3" s="3">
        <v>101</v>
      </c>
      <c r="C3" s="2" t="s">
        <v>415</v>
      </c>
      <c r="D3" s="4" t="s">
        <v>132</v>
      </c>
    </row>
    <row r="4" spans="2:4" ht="18.75">
      <c r="B4" s="3">
        <v>102</v>
      </c>
      <c r="C4" s="2" t="s">
        <v>416</v>
      </c>
      <c r="D4" s="4" t="s">
        <v>133</v>
      </c>
    </row>
    <row r="5" spans="2:4" ht="18.75">
      <c r="B5" s="3">
        <v>103</v>
      </c>
      <c r="C5" s="2" t="s">
        <v>417</v>
      </c>
      <c r="D5" s="4" t="s">
        <v>134</v>
      </c>
    </row>
    <row r="6" spans="2:4" ht="18.75">
      <c r="B6" s="3">
        <v>104</v>
      </c>
      <c r="C6" s="2" t="s">
        <v>138</v>
      </c>
      <c r="D6" s="4" t="s">
        <v>136</v>
      </c>
    </row>
    <row r="7" spans="2:4" ht="18.75">
      <c r="B7" s="3">
        <v>105</v>
      </c>
      <c r="C7" s="2" t="s">
        <v>139</v>
      </c>
      <c r="D7" s="4" t="s">
        <v>135</v>
      </c>
    </row>
    <row r="8" spans="2:4" ht="18.75">
      <c r="B8" s="3">
        <v>106</v>
      </c>
      <c r="C8" s="2" t="s">
        <v>392</v>
      </c>
      <c r="D8" s="4" t="s">
        <v>390</v>
      </c>
    </row>
  </sheetData>
  <sheetProtection/>
  <printOptions/>
  <pageMargins left="0.7" right="0.7" top="0.75" bottom="0.75" header="0.3" footer="0.3"/>
  <pageSetup orientation="portrait" paperSize="9"/>
</worksheet>
</file>

<file path=xl/worksheets/sheet6.xml><?xml version="1.0" encoding="utf-8"?>
<worksheet xmlns="http://schemas.openxmlformats.org/spreadsheetml/2006/main" xmlns:r="http://schemas.openxmlformats.org/officeDocument/2006/relationships">
  <dimension ref="A1:P30"/>
  <sheetViews>
    <sheetView view="pageBreakPreview" zoomScale="60" zoomScalePageLayoutView="0" workbookViewId="0" topLeftCell="A16">
      <selection activeCell="C25" sqref="C25"/>
    </sheetView>
  </sheetViews>
  <sheetFormatPr defaultColWidth="9.21484375" defaultRowHeight="18.75"/>
  <cols>
    <col min="1" max="1" width="19.3359375" style="107" customWidth="1"/>
    <col min="2" max="2" width="33.5546875" style="107" customWidth="1"/>
    <col min="3" max="6" width="26.3359375" style="107" customWidth="1"/>
    <col min="7" max="7" width="28.88671875" style="107" customWidth="1"/>
    <col min="8" max="8" width="18.88671875" style="107" customWidth="1"/>
    <col min="9" max="9" width="16.99609375" style="107" customWidth="1"/>
    <col min="10" max="15" width="20.10546875" style="107" customWidth="1"/>
    <col min="16" max="16" width="15.99609375" style="107" customWidth="1"/>
    <col min="17" max="30" width="16.77734375" style="107" customWidth="1"/>
    <col min="31" max="16384" width="9.21484375" style="107" customWidth="1"/>
  </cols>
  <sheetData>
    <row r="1" spans="1:2" ht="30" customHeight="1">
      <c r="A1" s="105" t="s">
        <v>747</v>
      </c>
      <c r="B1" s="105" t="s">
        <v>666</v>
      </c>
    </row>
    <row r="2" spans="1:2" ht="30" customHeight="1">
      <c r="A2" s="108"/>
      <c r="B2" s="108"/>
    </row>
    <row r="3" spans="1:16" s="106" customFormat="1" ht="41.25" customHeight="1">
      <c r="A3" s="107" t="s">
        <v>715</v>
      </c>
      <c r="B3" s="108" t="s">
        <v>716</v>
      </c>
      <c r="C3" s="106" t="s">
        <v>174</v>
      </c>
      <c r="D3" s="106" t="s">
        <v>175</v>
      </c>
      <c r="E3" s="107" t="s">
        <v>717</v>
      </c>
      <c r="F3" s="106" t="s">
        <v>680</v>
      </c>
      <c r="G3" s="106" t="s">
        <v>179</v>
      </c>
      <c r="H3" s="106" t="s">
        <v>681</v>
      </c>
      <c r="I3" s="113" t="s">
        <v>750</v>
      </c>
      <c r="J3" s="113" t="s">
        <v>750</v>
      </c>
      <c r="K3" s="113" t="s">
        <v>750</v>
      </c>
      <c r="L3" s="113" t="s">
        <v>750</v>
      </c>
      <c r="M3" s="113" t="s">
        <v>750</v>
      </c>
      <c r="N3" s="113" t="s">
        <v>750</v>
      </c>
      <c r="O3" s="113" t="s">
        <v>750</v>
      </c>
      <c r="P3" s="113" t="s">
        <v>750</v>
      </c>
    </row>
    <row r="4" spans="1:16" s="106" customFormat="1" ht="41.25" customHeight="1">
      <c r="A4" s="106" t="s">
        <v>718</v>
      </c>
      <c r="B4" s="106" t="s">
        <v>684</v>
      </c>
      <c r="C4" s="113" t="s">
        <v>750</v>
      </c>
      <c r="D4" s="113" t="s">
        <v>750</v>
      </c>
      <c r="E4" s="113" t="s">
        <v>750</v>
      </c>
      <c r="F4" s="113" t="s">
        <v>750</v>
      </c>
      <c r="G4" s="113" t="s">
        <v>750</v>
      </c>
      <c r="H4" s="113" t="s">
        <v>750</v>
      </c>
      <c r="I4" s="113" t="s">
        <v>750</v>
      </c>
      <c r="J4" s="113" t="s">
        <v>750</v>
      </c>
      <c r="K4" s="113" t="s">
        <v>750</v>
      </c>
      <c r="L4" s="113" t="s">
        <v>750</v>
      </c>
      <c r="M4" s="113" t="s">
        <v>750</v>
      </c>
      <c r="N4" s="113" t="s">
        <v>750</v>
      </c>
      <c r="O4" s="113" t="s">
        <v>750</v>
      </c>
      <c r="P4" s="113" t="s">
        <v>750</v>
      </c>
    </row>
    <row r="5" spans="1:16" s="106" customFormat="1" ht="41.25" customHeight="1">
      <c r="A5" s="106" t="s">
        <v>719</v>
      </c>
      <c r="B5" s="106" t="s">
        <v>1026</v>
      </c>
      <c r="C5" s="107" t="s">
        <v>720</v>
      </c>
      <c r="D5" s="106" t="s">
        <v>707</v>
      </c>
      <c r="E5" s="106" t="s">
        <v>706</v>
      </c>
      <c r="F5" s="106" t="s">
        <v>679</v>
      </c>
      <c r="G5" s="113" t="s">
        <v>750</v>
      </c>
      <c r="H5" s="113" t="s">
        <v>750</v>
      </c>
      <c r="I5" s="113" t="s">
        <v>750</v>
      </c>
      <c r="J5" s="113" t="s">
        <v>750</v>
      </c>
      <c r="K5" s="113" t="s">
        <v>750</v>
      </c>
      <c r="L5" s="113" t="s">
        <v>750</v>
      </c>
      <c r="M5" s="113" t="s">
        <v>750</v>
      </c>
      <c r="N5" s="113" t="s">
        <v>750</v>
      </c>
      <c r="O5" s="113" t="s">
        <v>750</v>
      </c>
      <c r="P5" s="113" t="s">
        <v>750</v>
      </c>
    </row>
    <row r="6" spans="1:16" s="106" customFormat="1" ht="41.25" customHeight="1">
      <c r="A6" s="106" t="s">
        <v>694</v>
      </c>
      <c r="B6" s="106" t="s">
        <v>1027</v>
      </c>
      <c r="C6" s="113" t="s">
        <v>750</v>
      </c>
      <c r="D6" s="113" t="s">
        <v>750</v>
      </c>
      <c r="E6" s="113" t="s">
        <v>750</v>
      </c>
      <c r="F6" s="113" t="s">
        <v>750</v>
      </c>
      <c r="G6" s="113" t="s">
        <v>750</v>
      </c>
      <c r="H6" s="113" t="s">
        <v>750</v>
      </c>
      <c r="I6" s="113" t="s">
        <v>750</v>
      </c>
      <c r="J6" s="113" t="s">
        <v>750</v>
      </c>
      <c r="K6" s="113" t="s">
        <v>750</v>
      </c>
      <c r="L6" s="113" t="s">
        <v>750</v>
      </c>
      <c r="M6" s="113" t="s">
        <v>750</v>
      </c>
      <c r="N6" s="113" t="s">
        <v>750</v>
      </c>
      <c r="O6" s="113" t="s">
        <v>750</v>
      </c>
      <c r="P6" s="113" t="s">
        <v>750</v>
      </c>
    </row>
    <row r="7" spans="1:16" s="106" customFormat="1" ht="41.25" customHeight="1">
      <c r="A7" s="111" t="s">
        <v>667</v>
      </c>
      <c r="B7" s="114" t="s">
        <v>755</v>
      </c>
      <c r="C7" s="113" t="s">
        <v>750</v>
      </c>
      <c r="D7" s="113" t="s">
        <v>750</v>
      </c>
      <c r="E7" s="113" t="s">
        <v>750</v>
      </c>
      <c r="F7" s="113" t="s">
        <v>750</v>
      </c>
      <c r="G7" s="113" t="s">
        <v>750</v>
      </c>
      <c r="H7" s="113" t="s">
        <v>750</v>
      </c>
      <c r="I7" s="113" t="s">
        <v>750</v>
      </c>
      <c r="J7" s="113" t="s">
        <v>750</v>
      </c>
      <c r="K7" s="113" t="s">
        <v>750</v>
      </c>
      <c r="L7" s="113" t="s">
        <v>750</v>
      </c>
      <c r="M7" s="113" t="s">
        <v>750</v>
      </c>
      <c r="N7" s="113" t="s">
        <v>750</v>
      </c>
      <c r="O7" s="113" t="s">
        <v>750</v>
      </c>
      <c r="P7" s="113" t="s">
        <v>750</v>
      </c>
    </row>
    <row r="8" spans="1:16" s="106" customFormat="1" ht="41.25" customHeight="1">
      <c r="A8" s="106" t="s">
        <v>58</v>
      </c>
      <c r="B8" s="106" t="s">
        <v>683</v>
      </c>
      <c r="C8" s="109" t="s">
        <v>398</v>
      </c>
      <c r="D8" s="106" t="s">
        <v>14</v>
      </c>
      <c r="E8" s="106" t="s">
        <v>1028</v>
      </c>
      <c r="F8" s="106" t="s">
        <v>682</v>
      </c>
      <c r="G8" s="113" t="s">
        <v>750</v>
      </c>
      <c r="H8" s="113" t="s">
        <v>750</v>
      </c>
      <c r="I8" s="113" t="s">
        <v>750</v>
      </c>
      <c r="J8" s="113" t="s">
        <v>750</v>
      </c>
      <c r="K8" s="113" t="s">
        <v>750</v>
      </c>
      <c r="L8" s="113" t="s">
        <v>750</v>
      </c>
      <c r="M8" s="113" t="s">
        <v>750</v>
      </c>
      <c r="N8" s="113" t="s">
        <v>750</v>
      </c>
      <c r="O8" s="113" t="s">
        <v>750</v>
      </c>
      <c r="P8" s="113" t="s">
        <v>750</v>
      </c>
    </row>
    <row r="9" spans="1:16" s="106" customFormat="1" ht="41.25" customHeight="1">
      <c r="A9" s="106" t="s">
        <v>668</v>
      </c>
      <c r="B9" s="106" t="s">
        <v>703</v>
      </c>
      <c r="C9" s="106" t="s">
        <v>712</v>
      </c>
      <c r="D9" s="106" t="s">
        <v>669</v>
      </c>
      <c r="E9" s="106" t="s">
        <v>721</v>
      </c>
      <c r="F9" s="106" t="s">
        <v>670</v>
      </c>
      <c r="G9" s="106" t="s">
        <v>3</v>
      </c>
      <c r="H9" s="106" t="s">
        <v>141</v>
      </c>
      <c r="I9" s="106" t="s">
        <v>142</v>
      </c>
      <c r="J9" s="113" t="s">
        <v>750</v>
      </c>
      <c r="K9" s="113" t="s">
        <v>750</v>
      </c>
      <c r="L9" s="113" t="s">
        <v>750</v>
      </c>
      <c r="M9" s="113" t="s">
        <v>750</v>
      </c>
      <c r="N9" s="113" t="s">
        <v>750</v>
      </c>
      <c r="O9" s="113" t="s">
        <v>750</v>
      </c>
      <c r="P9" s="113" t="s">
        <v>750</v>
      </c>
    </row>
    <row r="10" spans="1:16" s="106" customFormat="1" ht="41.25" customHeight="1">
      <c r="A10" s="106" t="s">
        <v>722</v>
      </c>
      <c r="B10" s="106" t="s">
        <v>1029</v>
      </c>
      <c r="C10" s="106" t="s">
        <v>700</v>
      </c>
      <c r="D10" s="113" t="s">
        <v>750</v>
      </c>
      <c r="E10" s="113" t="s">
        <v>750</v>
      </c>
      <c r="F10" s="113" t="s">
        <v>750</v>
      </c>
      <c r="G10" s="113" t="s">
        <v>750</v>
      </c>
      <c r="H10" s="113" t="s">
        <v>750</v>
      </c>
      <c r="I10" s="113" t="s">
        <v>750</v>
      </c>
      <c r="J10" s="113" t="s">
        <v>750</v>
      </c>
      <c r="K10" s="113" t="s">
        <v>750</v>
      </c>
      <c r="L10" s="113" t="s">
        <v>750</v>
      </c>
      <c r="M10" s="113" t="s">
        <v>750</v>
      </c>
      <c r="N10" s="113" t="s">
        <v>750</v>
      </c>
      <c r="O10" s="113" t="s">
        <v>750</v>
      </c>
      <c r="P10" s="113" t="s">
        <v>750</v>
      </c>
    </row>
    <row r="11" spans="1:16" s="106" customFormat="1" ht="41.25" customHeight="1">
      <c r="A11" s="106" t="s">
        <v>723</v>
      </c>
      <c r="B11" s="106" t="s">
        <v>702</v>
      </c>
      <c r="C11" s="113" t="s">
        <v>750</v>
      </c>
      <c r="D11" s="113" t="s">
        <v>750</v>
      </c>
      <c r="E11" s="113" t="s">
        <v>750</v>
      </c>
      <c r="F11" s="113" t="s">
        <v>750</v>
      </c>
      <c r="G11" s="113" t="s">
        <v>750</v>
      </c>
      <c r="H11" s="113" t="s">
        <v>750</v>
      </c>
      <c r="I11" s="113" t="s">
        <v>750</v>
      </c>
      <c r="J11" s="113" t="s">
        <v>750</v>
      </c>
      <c r="K11" s="113" t="s">
        <v>750</v>
      </c>
      <c r="L11" s="113" t="s">
        <v>750</v>
      </c>
      <c r="M11" s="113" t="s">
        <v>750</v>
      </c>
      <c r="N11" s="113" t="s">
        <v>750</v>
      </c>
      <c r="O11" s="113" t="s">
        <v>750</v>
      </c>
      <c r="P11" s="113" t="s">
        <v>750</v>
      </c>
    </row>
    <row r="12" spans="1:16" s="106" customFormat="1" ht="41.25" customHeight="1">
      <c r="A12" s="106" t="s">
        <v>276</v>
      </c>
      <c r="B12" s="106" t="s">
        <v>699</v>
      </c>
      <c r="C12" s="113" t="s">
        <v>750</v>
      </c>
      <c r="D12" s="113" t="s">
        <v>750</v>
      </c>
      <c r="E12" s="113" t="s">
        <v>750</v>
      </c>
      <c r="F12" s="113" t="s">
        <v>750</v>
      </c>
      <c r="G12" s="113" t="s">
        <v>750</v>
      </c>
      <c r="H12" s="113" t="s">
        <v>750</v>
      </c>
      <c r="I12" s="113" t="s">
        <v>750</v>
      </c>
      <c r="J12" s="113" t="s">
        <v>750</v>
      </c>
      <c r="K12" s="113" t="s">
        <v>750</v>
      </c>
      <c r="L12" s="113" t="s">
        <v>750</v>
      </c>
      <c r="M12" s="113" t="s">
        <v>750</v>
      </c>
      <c r="N12" s="113" t="s">
        <v>750</v>
      </c>
      <c r="O12" s="113" t="s">
        <v>750</v>
      </c>
      <c r="P12" s="113" t="s">
        <v>750</v>
      </c>
    </row>
    <row r="13" spans="1:16" s="106" customFormat="1" ht="78.75" customHeight="1">
      <c r="A13" s="106" t="s">
        <v>686</v>
      </c>
      <c r="B13" s="106" t="s">
        <v>748</v>
      </c>
      <c r="C13" s="106" t="s">
        <v>724</v>
      </c>
      <c r="D13" s="106" t="s">
        <v>725</v>
      </c>
      <c r="E13" s="106" t="s">
        <v>726</v>
      </c>
      <c r="F13" s="106" t="s">
        <v>754</v>
      </c>
      <c r="G13" s="106" t="s">
        <v>727</v>
      </c>
      <c r="H13" s="106" t="s">
        <v>728</v>
      </c>
      <c r="I13" s="106" t="s">
        <v>729</v>
      </c>
      <c r="J13" s="106" t="s">
        <v>1030</v>
      </c>
      <c r="K13" s="106" t="s">
        <v>730</v>
      </c>
      <c r="L13" s="106" t="s">
        <v>731</v>
      </c>
      <c r="M13" s="106" t="s">
        <v>732</v>
      </c>
      <c r="N13" s="106" t="s">
        <v>733</v>
      </c>
      <c r="O13" s="106" t="s">
        <v>734</v>
      </c>
      <c r="P13" s="106" t="s">
        <v>735</v>
      </c>
    </row>
    <row r="14" spans="1:16" s="106" customFormat="1" ht="41.25" customHeight="1">
      <c r="A14" s="106" t="s">
        <v>736</v>
      </c>
      <c r="B14" s="106" t="s">
        <v>737</v>
      </c>
      <c r="C14" s="106" t="s">
        <v>402</v>
      </c>
      <c r="D14" s="106" t="s">
        <v>691</v>
      </c>
      <c r="E14" s="106" t="s">
        <v>28</v>
      </c>
      <c r="F14" s="106" t="s">
        <v>1036</v>
      </c>
      <c r="G14" s="106" t="s">
        <v>1035</v>
      </c>
      <c r="H14" s="106" t="s">
        <v>27</v>
      </c>
      <c r="I14" s="106" t="s">
        <v>1034</v>
      </c>
      <c r="J14" s="106" t="s">
        <v>1033</v>
      </c>
      <c r="K14" s="106" t="s">
        <v>1032</v>
      </c>
      <c r="L14" s="106" t="s">
        <v>1031</v>
      </c>
      <c r="M14" s="106" t="s">
        <v>692</v>
      </c>
      <c r="N14" s="106" t="s">
        <v>693</v>
      </c>
      <c r="O14" s="106" t="s">
        <v>690</v>
      </c>
      <c r="P14" s="113" t="s">
        <v>750</v>
      </c>
    </row>
    <row r="15" spans="1:16" s="106" customFormat="1" ht="41.25" customHeight="1">
      <c r="A15" s="106" t="s">
        <v>738</v>
      </c>
      <c r="B15" s="106" t="s">
        <v>1037</v>
      </c>
      <c r="C15" s="113" t="s">
        <v>750</v>
      </c>
      <c r="D15" s="113" t="s">
        <v>750</v>
      </c>
      <c r="E15" s="113" t="s">
        <v>750</v>
      </c>
      <c r="F15" s="113" t="s">
        <v>750</v>
      </c>
      <c r="G15" s="113" t="s">
        <v>750</v>
      </c>
      <c r="H15" s="113" t="s">
        <v>750</v>
      </c>
      <c r="I15" s="113" t="s">
        <v>750</v>
      </c>
      <c r="J15" s="113" t="s">
        <v>750</v>
      </c>
      <c r="K15" s="113" t="s">
        <v>750</v>
      </c>
      <c r="L15" s="113" t="s">
        <v>750</v>
      </c>
      <c r="M15" s="113" t="s">
        <v>750</v>
      </c>
      <c r="N15" s="113" t="s">
        <v>750</v>
      </c>
      <c r="O15" s="113" t="s">
        <v>750</v>
      </c>
      <c r="P15" s="113" t="s">
        <v>750</v>
      </c>
    </row>
    <row r="16" spans="1:16" s="106" customFormat="1" ht="41.25" customHeight="1">
      <c r="A16" s="107" t="s">
        <v>714</v>
      </c>
      <c r="B16" s="107" t="s">
        <v>739</v>
      </c>
      <c r="C16" s="113" t="s">
        <v>750</v>
      </c>
      <c r="D16" s="113" t="s">
        <v>750</v>
      </c>
      <c r="E16" s="113" t="s">
        <v>750</v>
      </c>
      <c r="F16" s="113" t="s">
        <v>750</v>
      </c>
      <c r="G16" s="113" t="s">
        <v>750</v>
      </c>
      <c r="H16" s="113" t="s">
        <v>750</v>
      </c>
      <c r="I16" s="113" t="s">
        <v>750</v>
      </c>
      <c r="J16" s="113" t="s">
        <v>750</v>
      </c>
      <c r="K16" s="113" t="s">
        <v>750</v>
      </c>
      <c r="L16" s="113" t="s">
        <v>750</v>
      </c>
      <c r="M16" s="113" t="s">
        <v>750</v>
      </c>
      <c r="N16" s="113" t="s">
        <v>750</v>
      </c>
      <c r="O16" s="113" t="s">
        <v>750</v>
      </c>
      <c r="P16" s="113" t="s">
        <v>750</v>
      </c>
    </row>
    <row r="17" spans="1:16" s="106" customFormat="1" ht="41.25" customHeight="1">
      <c r="A17" s="106" t="s">
        <v>282</v>
      </c>
      <c r="B17" s="106" t="s">
        <v>685</v>
      </c>
      <c r="C17" s="108" t="s">
        <v>740</v>
      </c>
      <c r="D17" s="113" t="s">
        <v>750</v>
      </c>
      <c r="E17" s="113" t="s">
        <v>750</v>
      </c>
      <c r="F17" s="113" t="s">
        <v>750</v>
      </c>
      <c r="G17" s="113" t="s">
        <v>750</v>
      </c>
      <c r="H17" s="113" t="s">
        <v>750</v>
      </c>
      <c r="I17" s="113" t="s">
        <v>750</v>
      </c>
      <c r="J17" s="113" t="s">
        <v>750</v>
      </c>
      <c r="K17" s="113" t="s">
        <v>750</v>
      </c>
      <c r="L17" s="113" t="s">
        <v>750</v>
      </c>
      <c r="M17" s="113" t="s">
        <v>750</v>
      </c>
      <c r="N17" s="113" t="s">
        <v>750</v>
      </c>
      <c r="O17" s="113" t="s">
        <v>750</v>
      </c>
      <c r="P17" s="113" t="s">
        <v>750</v>
      </c>
    </row>
    <row r="18" spans="1:16" s="106" customFormat="1" ht="41.25" customHeight="1">
      <c r="A18" s="106" t="s">
        <v>695</v>
      </c>
      <c r="B18" s="106" t="s">
        <v>696</v>
      </c>
      <c r="C18" s="106" t="s">
        <v>1039</v>
      </c>
      <c r="D18" s="110" t="s">
        <v>709</v>
      </c>
      <c r="E18" s="106" t="s">
        <v>1040</v>
      </c>
      <c r="F18" s="113" t="s">
        <v>750</v>
      </c>
      <c r="G18" s="113" t="s">
        <v>750</v>
      </c>
      <c r="H18" s="113" t="s">
        <v>750</v>
      </c>
      <c r="I18" s="113" t="s">
        <v>750</v>
      </c>
      <c r="J18" s="113" t="s">
        <v>750</v>
      </c>
      <c r="K18" s="113" t="s">
        <v>750</v>
      </c>
      <c r="L18" s="113" t="s">
        <v>750</v>
      </c>
      <c r="M18" s="113" t="s">
        <v>750</v>
      </c>
      <c r="N18" s="113" t="s">
        <v>750</v>
      </c>
      <c r="O18" s="113" t="s">
        <v>750</v>
      </c>
      <c r="P18" s="113" t="s">
        <v>750</v>
      </c>
    </row>
    <row r="19" spans="1:16" s="106" customFormat="1" ht="41.25" customHeight="1">
      <c r="A19" s="106" t="s">
        <v>676</v>
      </c>
      <c r="B19" s="106" t="s">
        <v>710</v>
      </c>
      <c r="C19" s="106" t="s">
        <v>677</v>
      </c>
      <c r="D19" s="113" t="s">
        <v>750</v>
      </c>
      <c r="E19" s="113" t="s">
        <v>750</v>
      </c>
      <c r="F19" s="113" t="s">
        <v>750</v>
      </c>
      <c r="G19" s="113" t="s">
        <v>750</v>
      </c>
      <c r="H19" s="113" t="s">
        <v>750</v>
      </c>
      <c r="I19" s="113" t="s">
        <v>750</v>
      </c>
      <c r="J19" s="113" t="s">
        <v>750</v>
      </c>
      <c r="K19" s="113" t="s">
        <v>750</v>
      </c>
      <c r="L19" s="113" t="s">
        <v>750</v>
      </c>
      <c r="M19" s="113" t="s">
        <v>750</v>
      </c>
      <c r="N19" s="113" t="s">
        <v>750</v>
      </c>
      <c r="O19" s="113" t="s">
        <v>750</v>
      </c>
      <c r="P19" s="113" t="s">
        <v>750</v>
      </c>
    </row>
    <row r="20" spans="1:16" s="106" customFormat="1" ht="41.25" customHeight="1">
      <c r="A20" s="106" t="s">
        <v>741</v>
      </c>
      <c r="B20" s="106" t="s">
        <v>1038</v>
      </c>
      <c r="C20" s="106" t="s">
        <v>144</v>
      </c>
      <c r="D20" s="113" t="s">
        <v>750</v>
      </c>
      <c r="E20" s="113" t="s">
        <v>750</v>
      </c>
      <c r="F20" s="113" t="s">
        <v>750</v>
      </c>
      <c r="G20" s="113" t="s">
        <v>750</v>
      </c>
      <c r="H20" s="113" t="s">
        <v>750</v>
      </c>
      <c r="I20" s="113" t="s">
        <v>750</v>
      </c>
      <c r="J20" s="113" t="s">
        <v>750</v>
      </c>
      <c r="K20" s="113" t="s">
        <v>750</v>
      </c>
      <c r="L20" s="113" t="s">
        <v>750</v>
      </c>
      <c r="M20" s="113" t="s">
        <v>750</v>
      </c>
      <c r="N20" s="113" t="s">
        <v>750</v>
      </c>
      <c r="O20" s="113" t="s">
        <v>750</v>
      </c>
      <c r="P20" s="113" t="s">
        <v>750</v>
      </c>
    </row>
    <row r="21" spans="1:16" s="106" customFormat="1" ht="41.25" customHeight="1">
      <c r="A21" s="107" t="s">
        <v>742</v>
      </c>
      <c r="B21" s="110" t="s">
        <v>713</v>
      </c>
      <c r="C21" s="113" t="s">
        <v>750</v>
      </c>
      <c r="D21" s="113" t="s">
        <v>750</v>
      </c>
      <c r="E21" s="113" t="s">
        <v>750</v>
      </c>
      <c r="F21" s="113" t="s">
        <v>750</v>
      </c>
      <c r="G21" s="113" t="s">
        <v>750</v>
      </c>
      <c r="H21" s="113" t="s">
        <v>750</v>
      </c>
      <c r="I21" s="113" t="s">
        <v>750</v>
      </c>
      <c r="J21" s="113" t="s">
        <v>750</v>
      </c>
      <c r="K21" s="113" t="s">
        <v>750</v>
      </c>
      <c r="L21" s="113" t="s">
        <v>750</v>
      </c>
      <c r="M21" s="113" t="s">
        <v>750</v>
      </c>
      <c r="N21" s="113" t="s">
        <v>750</v>
      </c>
      <c r="O21" s="113" t="s">
        <v>750</v>
      </c>
      <c r="P21" s="113" t="s">
        <v>750</v>
      </c>
    </row>
    <row r="22" spans="1:16" s="106" customFormat="1" ht="41.25" customHeight="1">
      <c r="A22" s="106" t="s">
        <v>708</v>
      </c>
      <c r="B22" s="106" t="s">
        <v>743</v>
      </c>
      <c r="C22" s="106" t="s">
        <v>678</v>
      </c>
      <c r="D22" s="113" t="s">
        <v>750</v>
      </c>
      <c r="E22" s="113" t="s">
        <v>750</v>
      </c>
      <c r="F22" s="113" t="s">
        <v>750</v>
      </c>
      <c r="G22" s="113" t="s">
        <v>750</v>
      </c>
      <c r="H22" s="113" t="s">
        <v>750</v>
      </c>
      <c r="I22" s="113" t="s">
        <v>750</v>
      </c>
      <c r="J22" s="113" t="s">
        <v>750</v>
      </c>
      <c r="K22" s="113" t="s">
        <v>750</v>
      </c>
      <c r="L22" s="113" t="s">
        <v>750</v>
      </c>
      <c r="M22" s="113" t="s">
        <v>750</v>
      </c>
      <c r="N22" s="113" t="s">
        <v>750</v>
      </c>
      <c r="O22" s="113" t="s">
        <v>750</v>
      </c>
      <c r="P22" s="113" t="s">
        <v>750</v>
      </c>
    </row>
    <row r="23" spans="1:16" s="106" customFormat="1" ht="41.25" customHeight="1">
      <c r="A23" s="106" t="s">
        <v>300</v>
      </c>
      <c r="B23" s="106" t="s">
        <v>1023</v>
      </c>
      <c r="C23" s="106" t="s">
        <v>701</v>
      </c>
      <c r="D23" s="106" t="s">
        <v>153</v>
      </c>
      <c r="E23" s="113" t="s">
        <v>750</v>
      </c>
      <c r="F23" s="113" t="s">
        <v>750</v>
      </c>
      <c r="G23" s="113" t="s">
        <v>750</v>
      </c>
      <c r="H23" s="113" t="s">
        <v>750</v>
      </c>
      <c r="I23" s="113" t="s">
        <v>750</v>
      </c>
      <c r="J23" s="113" t="s">
        <v>750</v>
      </c>
      <c r="K23" s="113" t="s">
        <v>750</v>
      </c>
      <c r="L23" s="113" t="s">
        <v>750</v>
      </c>
      <c r="M23" s="113" t="s">
        <v>750</v>
      </c>
      <c r="N23" s="113" t="s">
        <v>750</v>
      </c>
      <c r="O23" s="113" t="s">
        <v>750</v>
      </c>
      <c r="P23" s="113" t="s">
        <v>750</v>
      </c>
    </row>
    <row r="24" spans="1:16" s="106" customFormat="1" ht="41.25" customHeight="1">
      <c r="A24" s="110" t="s">
        <v>744</v>
      </c>
      <c r="B24" s="106" t="s">
        <v>711</v>
      </c>
      <c r="C24" s="113" t="s">
        <v>750</v>
      </c>
      <c r="D24" s="113" t="s">
        <v>750</v>
      </c>
      <c r="E24" s="113" t="s">
        <v>750</v>
      </c>
      <c r="F24" s="113" t="s">
        <v>750</v>
      </c>
      <c r="G24" s="113" t="s">
        <v>750</v>
      </c>
      <c r="H24" s="113" t="s">
        <v>750</v>
      </c>
      <c r="I24" s="113" t="s">
        <v>750</v>
      </c>
      <c r="J24" s="113" t="s">
        <v>750</v>
      </c>
      <c r="K24" s="113" t="s">
        <v>750</v>
      </c>
      <c r="L24" s="113" t="s">
        <v>750</v>
      </c>
      <c r="M24" s="113" t="s">
        <v>750</v>
      </c>
      <c r="N24" s="113" t="s">
        <v>750</v>
      </c>
      <c r="O24" s="113" t="s">
        <v>750</v>
      </c>
      <c r="P24" s="113" t="s">
        <v>750</v>
      </c>
    </row>
    <row r="25" spans="1:16" s="106" customFormat="1" ht="41.25" customHeight="1">
      <c r="A25" s="106" t="s">
        <v>697</v>
      </c>
      <c r="B25" s="106" t="s">
        <v>698</v>
      </c>
      <c r="C25" s="113" t="s">
        <v>750</v>
      </c>
      <c r="D25" s="113" t="s">
        <v>750</v>
      </c>
      <c r="E25" s="113" t="s">
        <v>750</v>
      </c>
      <c r="F25" s="113" t="s">
        <v>750</v>
      </c>
      <c r="G25" s="113" t="s">
        <v>750</v>
      </c>
      <c r="H25" s="113" t="s">
        <v>750</v>
      </c>
      <c r="I25" s="113" t="s">
        <v>750</v>
      </c>
      <c r="J25" s="113" t="s">
        <v>750</v>
      </c>
      <c r="K25" s="113" t="s">
        <v>750</v>
      </c>
      <c r="L25" s="113" t="s">
        <v>750</v>
      </c>
      <c r="M25" s="113" t="s">
        <v>750</v>
      </c>
      <c r="N25" s="113" t="s">
        <v>750</v>
      </c>
      <c r="O25" s="113" t="s">
        <v>750</v>
      </c>
      <c r="P25" s="113" t="s">
        <v>750</v>
      </c>
    </row>
    <row r="26" spans="1:16" s="106" customFormat="1" ht="41.25" customHeight="1">
      <c r="A26" s="106" t="s">
        <v>334</v>
      </c>
      <c r="B26" s="106" t="s">
        <v>671</v>
      </c>
      <c r="C26" s="106" t="s">
        <v>1041</v>
      </c>
      <c r="D26" s="113" t="s">
        <v>750</v>
      </c>
      <c r="E26" s="113" t="s">
        <v>750</v>
      </c>
      <c r="F26" s="113" t="s">
        <v>750</v>
      </c>
      <c r="G26" s="113" t="s">
        <v>750</v>
      </c>
      <c r="H26" s="113" t="s">
        <v>750</v>
      </c>
      <c r="I26" s="113" t="s">
        <v>750</v>
      </c>
      <c r="J26" s="113" t="s">
        <v>750</v>
      </c>
      <c r="K26" s="113" t="s">
        <v>750</v>
      </c>
      <c r="L26" s="113" t="s">
        <v>750</v>
      </c>
      <c r="M26" s="113" t="s">
        <v>750</v>
      </c>
      <c r="N26" s="113" t="s">
        <v>750</v>
      </c>
      <c r="O26" s="113" t="s">
        <v>750</v>
      </c>
      <c r="P26" s="113" t="s">
        <v>750</v>
      </c>
    </row>
    <row r="27" spans="1:16" s="106" customFormat="1" ht="41.25" customHeight="1">
      <c r="A27" s="106" t="s">
        <v>210</v>
      </c>
      <c r="B27" s="106" t="s">
        <v>673</v>
      </c>
      <c r="C27" s="106" t="s">
        <v>672</v>
      </c>
      <c r="D27" s="106" t="s">
        <v>674</v>
      </c>
      <c r="E27" s="113" t="s">
        <v>750</v>
      </c>
      <c r="F27" s="113" t="s">
        <v>750</v>
      </c>
      <c r="G27" s="113" t="s">
        <v>750</v>
      </c>
      <c r="H27" s="113" t="s">
        <v>750</v>
      </c>
      <c r="I27" s="113" t="s">
        <v>750</v>
      </c>
      <c r="J27" s="113" t="s">
        <v>750</v>
      </c>
      <c r="K27" s="113" t="s">
        <v>750</v>
      </c>
      <c r="L27" s="113" t="s">
        <v>750</v>
      </c>
      <c r="M27" s="113" t="s">
        <v>750</v>
      </c>
      <c r="N27" s="113" t="s">
        <v>750</v>
      </c>
      <c r="O27" s="113" t="s">
        <v>750</v>
      </c>
      <c r="P27" s="113" t="s">
        <v>750</v>
      </c>
    </row>
    <row r="28" spans="1:16" s="106" customFormat="1" ht="41.25" customHeight="1">
      <c r="A28" s="107" t="s">
        <v>745</v>
      </c>
      <c r="B28" s="110" t="s">
        <v>1042</v>
      </c>
      <c r="C28" s="113" t="s">
        <v>750</v>
      </c>
      <c r="D28" s="113" t="s">
        <v>750</v>
      </c>
      <c r="E28" s="113" t="s">
        <v>750</v>
      </c>
      <c r="F28" s="113" t="s">
        <v>750</v>
      </c>
      <c r="G28" s="113" t="s">
        <v>750</v>
      </c>
      <c r="H28" s="113" t="s">
        <v>750</v>
      </c>
      <c r="I28" s="113" t="s">
        <v>750</v>
      </c>
      <c r="J28" s="113" t="s">
        <v>750</v>
      </c>
      <c r="K28" s="113" t="s">
        <v>750</v>
      </c>
      <c r="L28" s="113" t="s">
        <v>750</v>
      </c>
      <c r="M28" s="113" t="s">
        <v>750</v>
      </c>
      <c r="N28" s="113" t="s">
        <v>750</v>
      </c>
      <c r="O28" s="113" t="s">
        <v>750</v>
      </c>
      <c r="P28" s="113" t="s">
        <v>750</v>
      </c>
    </row>
    <row r="29" spans="1:16" s="106" customFormat="1" ht="41.25" customHeight="1">
      <c r="A29" s="106" t="s">
        <v>1024</v>
      </c>
      <c r="B29" s="106" t="s">
        <v>1045</v>
      </c>
      <c r="C29" s="106" t="s">
        <v>1044</v>
      </c>
      <c r="D29" s="106" t="s">
        <v>751</v>
      </c>
      <c r="E29" s="106" t="s">
        <v>752</v>
      </c>
      <c r="F29" s="138" t="s">
        <v>753</v>
      </c>
      <c r="G29" s="106" t="s">
        <v>704</v>
      </c>
      <c r="H29" s="110" t="s">
        <v>1025</v>
      </c>
      <c r="I29" s="106" t="s">
        <v>687</v>
      </c>
      <c r="J29" s="106" t="s">
        <v>689</v>
      </c>
      <c r="K29" s="139" t="s">
        <v>688</v>
      </c>
      <c r="L29" s="140" t="s">
        <v>705</v>
      </c>
      <c r="M29" s="106" t="s">
        <v>1043</v>
      </c>
      <c r="N29" s="113" t="s">
        <v>750</v>
      </c>
      <c r="O29" s="113" t="s">
        <v>750</v>
      </c>
      <c r="P29" s="113" t="s">
        <v>750</v>
      </c>
    </row>
    <row r="30" spans="1:16" ht="41.25" customHeight="1">
      <c r="A30" s="106" t="s">
        <v>675</v>
      </c>
      <c r="B30" s="106" t="s">
        <v>749</v>
      </c>
      <c r="C30" s="106" t="s">
        <v>149</v>
      </c>
      <c r="D30" s="106" t="s">
        <v>746</v>
      </c>
      <c r="E30" s="106" t="s">
        <v>150</v>
      </c>
      <c r="F30" s="106" t="s">
        <v>151</v>
      </c>
      <c r="G30" s="113" t="s">
        <v>750</v>
      </c>
      <c r="H30" s="113" t="s">
        <v>750</v>
      </c>
      <c r="I30" s="113" t="s">
        <v>750</v>
      </c>
      <c r="J30" s="113" t="s">
        <v>750</v>
      </c>
      <c r="K30" s="113" t="s">
        <v>750</v>
      </c>
      <c r="L30" s="113" t="s">
        <v>750</v>
      </c>
      <c r="M30" s="113" t="s">
        <v>750</v>
      </c>
      <c r="N30" s="113" t="s">
        <v>750</v>
      </c>
      <c r="O30" s="113" t="s">
        <v>750</v>
      </c>
      <c r="P30" s="113" t="s">
        <v>750</v>
      </c>
    </row>
    <row r="31" ht="61.5" customHeight="1"/>
    <row r="32" ht="61.5" customHeight="1"/>
    <row r="33" ht="61.5" customHeight="1"/>
    <row r="34" ht="61.5" customHeight="1"/>
    <row r="35" ht="61.5" customHeight="1"/>
    <row r="36" ht="61.5" customHeight="1"/>
    <row r="37" ht="61.5" customHeight="1"/>
    <row r="38" ht="61.5" customHeight="1"/>
    <row r="39" ht="61.5" customHeight="1"/>
    <row r="40" ht="61.5" customHeight="1"/>
    <row r="41" ht="61.5" customHeight="1"/>
    <row r="42" ht="61.5" customHeight="1"/>
    <row r="43" ht="61.5" customHeight="1"/>
    <row r="44" ht="61.5" customHeight="1"/>
    <row r="45" ht="61.5" customHeight="1"/>
    <row r="46" ht="61.5" customHeight="1"/>
    <row r="47" ht="61.5" customHeight="1"/>
    <row r="48" ht="61.5" customHeight="1"/>
    <row r="49" ht="61.5" customHeight="1"/>
    <row r="50" ht="61.5" customHeight="1"/>
    <row r="51" ht="61.5" customHeight="1"/>
    <row r="52" ht="61.5" customHeight="1"/>
    <row r="53" ht="61.5" customHeight="1"/>
    <row r="54" ht="61.5" customHeight="1"/>
    <row r="55" ht="61.5" customHeight="1"/>
    <row r="56" ht="61.5" customHeight="1"/>
    <row r="57" ht="61.5" customHeight="1"/>
    <row r="58" ht="61.5" customHeight="1"/>
    <row r="59" ht="61.5" customHeight="1"/>
    <row r="60" ht="61.5" customHeight="1"/>
    <row r="61" ht="61.5" customHeight="1"/>
    <row r="62" ht="61.5" customHeight="1"/>
    <row r="63" ht="61.5" customHeight="1"/>
    <row r="64" ht="61.5" customHeight="1"/>
    <row r="65" ht="61.5" customHeight="1"/>
    <row r="66" ht="61.5" customHeight="1"/>
    <row r="67" ht="61.5" customHeight="1"/>
    <row r="68" ht="61.5" customHeight="1"/>
    <row r="69" ht="61.5" customHeight="1"/>
    <row r="70" ht="61.5" customHeight="1"/>
    <row r="71" ht="61.5" customHeight="1"/>
    <row r="72" ht="61.5" customHeight="1"/>
    <row r="73" ht="61.5" customHeight="1"/>
    <row r="74" ht="61.5" customHeight="1"/>
    <row r="75" ht="61.5" customHeight="1"/>
    <row r="76" ht="61.5" customHeight="1"/>
    <row r="77" ht="61.5" customHeight="1"/>
    <row r="78" ht="61.5" customHeight="1"/>
    <row r="79" ht="61.5" customHeight="1"/>
    <row r="80" ht="61.5" customHeight="1"/>
    <row r="81" ht="61.5" customHeight="1"/>
    <row r="82" ht="61.5" customHeight="1"/>
    <row r="83" ht="61.5" customHeight="1"/>
    <row r="84" ht="61.5" customHeight="1"/>
    <row r="85" ht="61.5" customHeight="1"/>
    <row r="86" ht="61.5" customHeight="1"/>
    <row r="87" ht="61.5" customHeight="1"/>
    <row r="88" ht="61.5" customHeight="1"/>
    <row r="89" ht="61.5" customHeight="1"/>
    <row r="90" ht="61.5" customHeight="1"/>
    <row r="91" ht="61.5" customHeight="1"/>
    <row r="92" ht="61.5" customHeight="1"/>
    <row r="93" ht="61.5" customHeight="1"/>
    <row r="94" ht="61.5" customHeight="1"/>
    <row r="95" ht="61.5" customHeight="1"/>
    <row r="96" ht="61.5" customHeight="1"/>
    <row r="97" ht="61.5" customHeight="1"/>
    <row r="98" ht="61.5" customHeight="1"/>
    <row r="99" ht="61.5" customHeight="1"/>
    <row r="100" ht="61.5" customHeight="1"/>
    <row r="101" ht="61.5" customHeight="1"/>
    <row r="102" ht="61.5" customHeight="1"/>
    <row r="103" ht="61.5" customHeight="1"/>
    <row r="104" ht="61.5" customHeight="1"/>
    <row r="105" ht="61.5" customHeight="1"/>
    <row r="106" ht="61.5" customHeight="1"/>
    <row r="107" ht="61.5" customHeight="1"/>
    <row r="108" ht="61.5" customHeight="1"/>
    <row r="109" ht="61.5" customHeight="1"/>
    <row r="110" ht="61.5" customHeight="1"/>
    <row r="111" ht="61.5" customHeight="1"/>
    <row r="112" ht="61.5" customHeight="1"/>
    <row r="113" ht="61.5" customHeight="1"/>
    <row r="114" ht="61.5" customHeight="1"/>
    <row r="115" ht="61.5" customHeight="1"/>
    <row r="116" ht="61.5" customHeight="1"/>
    <row r="117" ht="61.5" customHeight="1"/>
    <row r="118" ht="61.5" customHeight="1"/>
    <row r="119" ht="61.5" customHeight="1"/>
    <row r="120" ht="61.5" customHeight="1"/>
    <row r="121" ht="61.5" customHeight="1"/>
    <row r="122" ht="61.5" customHeight="1"/>
    <row r="123" ht="61.5" customHeight="1"/>
    <row r="124" ht="61.5" customHeight="1"/>
    <row r="125" ht="61.5" customHeight="1"/>
    <row r="126" ht="61.5" customHeight="1"/>
  </sheetData>
  <sheetProtection/>
  <printOptions/>
  <pageMargins left="0.7" right="0.7" top="0.75" bottom="0.75" header="0.3" footer="0.3"/>
  <pageSetup horizontalDpi="600" verticalDpi="600" orientation="landscape" paperSize="9" scale="30" r:id="rId1"/>
</worksheet>
</file>

<file path=xl/worksheets/sheet7.xml><?xml version="1.0" encoding="utf-8"?>
<worksheet xmlns="http://schemas.openxmlformats.org/spreadsheetml/2006/main" xmlns:r="http://schemas.openxmlformats.org/officeDocument/2006/relationships">
  <dimension ref="B1:I242"/>
  <sheetViews>
    <sheetView zoomScalePageLayoutView="0" workbookViewId="0" topLeftCell="E1">
      <selection activeCell="G2" sqref="G2:H2"/>
    </sheetView>
  </sheetViews>
  <sheetFormatPr defaultColWidth="8.88671875" defaultRowHeight="18.75"/>
  <cols>
    <col min="1" max="2" width="0" style="0" hidden="1" customWidth="1"/>
    <col min="3" max="3" width="120.99609375" style="0" hidden="1" customWidth="1"/>
    <col min="4" max="4" width="0" style="0" hidden="1" customWidth="1"/>
    <col min="8" max="8" width="27.3359375" style="0" customWidth="1"/>
  </cols>
  <sheetData>
    <row r="1" spans="2:9" ht="18.75">
      <c r="B1" t="s">
        <v>129</v>
      </c>
      <c r="C1" t="s">
        <v>382</v>
      </c>
      <c r="E1" t="s">
        <v>380</v>
      </c>
      <c r="F1" t="s">
        <v>383</v>
      </c>
      <c r="G1" t="s">
        <v>121</v>
      </c>
      <c r="H1" t="s">
        <v>381</v>
      </c>
      <c r="I1" t="s">
        <v>383</v>
      </c>
    </row>
    <row r="3" spans="2:9" ht="18.75">
      <c r="B3">
        <v>1</v>
      </c>
      <c r="C3" t="s">
        <v>397</v>
      </c>
      <c r="E3" s="1" t="s">
        <v>45</v>
      </c>
      <c r="G3">
        <v>1</v>
      </c>
      <c r="H3" t="s">
        <v>78</v>
      </c>
      <c r="I3" t="s">
        <v>63</v>
      </c>
    </row>
    <row r="4" spans="2:9" ht="18.75">
      <c r="B4">
        <v>2</v>
      </c>
      <c r="C4" t="s">
        <v>1</v>
      </c>
      <c r="E4" s="1" t="s">
        <v>46</v>
      </c>
      <c r="G4">
        <v>115</v>
      </c>
      <c r="H4" t="s">
        <v>96</v>
      </c>
      <c r="I4" t="s">
        <v>64</v>
      </c>
    </row>
    <row r="5" spans="2:8" ht="18.75">
      <c r="B5">
        <v>3</v>
      </c>
      <c r="C5" t="s">
        <v>141</v>
      </c>
      <c r="G5">
        <v>62</v>
      </c>
      <c r="H5" t="s">
        <v>87</v>
      </c>
    </row>
    <row r="6" spans="2:8" ht="18.75">
      <c r="B6">
        <v>4</v>
      </c>
      <c r="C6" t="s">
        <v>2</v>
      </c>
      <c r="G6">
        <v>200</v>
      </c>
      <c r="H6" t="s">
        <v>47</v>
      </c>
    </row>
    <row r="7" spans="2:8" ht="18.75">
      <c r="B7">
        <v>5</v>
      </c>
      <c r="C7" t="s">
        <v>3</v>
      </c>
      <c r="G7">
        <v>116</v>
      </c>
      <c r="H7" t="s">
        <v>97</v>
      </c>
    </row>
    <row r="8" spans="2:8" ht="18.75">
      <c r="B8">
        <v>6</v>
      </c>
      <c r="C8" t="s">
        <v>4</v>
      </c>
      <c r="G8">
        <v>63</v>
      </c>
      <c r="H8" t="s">
        <v>88</v>
      </c>
    </row>
    <row r="9" spans="2:8" ht="18.75">
      <c r="B9">
        <v>7</v>
      </c>
      <c r="C9" t="s">
        <v>142</v>
      </c>
      <c r="G9">
        <v>226</v>
      </c>
      <c r="H9" t="s">
        <v>48</v>
      </c>
    </row>
    <row r="10" spans="2:8" ht="18.75">
      <c r="B10">
        <v>8</v>
      </c>
      <c r="C10" t="s">
        <v>154</v>
      </c>
      <c r="G10">
        <v>160</v>
      </c>
      <c r="H10" t="s">
        <v>49</v>
      </c>
    </row>
    <row r="11" spans="2:8" ht="18.75">
      <c r="B11">
        <v>9</v>
      </c>
      <c r="C11" t="s">
        <v>155</v>
      </c>
      <c r="G11">
        <v>183</v>
      </c>
      <c r="H11" t="s">
        <v>103</v>
      </c>
    </row>
    <row r="12" spans="2:8" ht="18.75">
      <c r="B12">
        <v>10</v>
      </c>
      <c r="C12" t="s">
        <v>158</v>
      </c>
      <c r="G12">
        <v>2</v>
      </c>
      <c r="H12" t="s">
        <v>79</v>
      </c>
    </row>
    <row r="13" spans="2:8" ht="18.75">
      <c r="B13">
        <v>11</v>
      </c>
      <c r="C13" t="s">
        <v>156</v>
      </c>
      <c r="G13">
        <v>227</v>
      </c>
      <c r="H13" t="s">
        <v>50</v>
      </c>
    </row>
    <row r="14" spans="2:8" ht="18.75">
      <c r="B14">
        <v>12</v>
      </c>
      <c r="C14" t="s">
        <v>157</v>
      </c>
      <c r="G14">
        <v>48</v>
      </c>
      <c r="H14" t="s">
        <v>86</v>
      </c>
    </row>
    <row r="15" spans="2:8" ht="18.75">
      <c r="B15">
        <v>13</v>
      </c>
      <c r="C15" t="s">
        <v>374</v>
      </c>
      <c r="G15">
        <v>117</v>
      </c>
      <c r="H15" t="s">
        <v>98</v>
      </c>
    </row>
    <row r="16" spans="2:8" ht="18.75">
      <c r="B16">
        <v>14</v>
      </c>
      <c r="C16" t="s">
        <v>149</v>
      </c>
      <c r="G16">
        <v>3</v>
      </c>
      <c r="H16" t="s">
        <v>80</v>
      </c>
    </row>
    <row r="17" spans="2:8" ht="18.75">
      <c r="B17">
        <v>15</v>
      </c>
      <c r="C17" t="s">
        <v>150</v>
      </c>
      <c r="G17">
        <v>161</v>
      </c>
      <c r="H17" t="s">
        <v>102</v>
      </c>
    </row>
    <row r="18" spans="2:8" ht="18.75">
      <c r="B18">
        <v>16</v>
      </c>
      <c r="C18" t="s">
        <v>148</v>
      </c>
      <c r="G18">
        <v>4</v>
      </c>
      <c r="H18" t="s">
        <v>81</v>
      </c>
    </row>
    <row r="19" spans="2:8" ht="18.75">
      <c r="B19">
        <v>17</v>
      </c>
      <c r="C19" t="s">
        <v>151</v>
      </c>
      <c r="G19">
        <v>5</v>
      </c>
      <c r="H19" t="s">
        <v>82</v>
      </c>
    </row>
    <row r="20" spans="2:8" ht="18.75">
      <c r="B20">
        <v>18</v>
      </c>
      <c r="C20" t="s">
        <v>5</v>
      </c>
      <c r="G20">
        <v>162</v>
      </c>
      <c r="H20" t="s">
        <v>51</v>
      </c>
    </row>
    <row r="21" spans="2:8" ht="18.75">
      <c r="B21">
        <v>19</v>
      </c>
      <c r="C21" t="s">
        <v>159</v>
      </c>
      <c r="G21">
        <v>118</v>
      </c>
      <c r="H21" t="s">
        <v>99</v>
      </c>
    </row>
    <row r="22" spans="2:8" ht="18.75">
      <c r="B22">
        <v>20</v>
      </c>
      <c r="C22" t="s">
        <v>147</v>
      </c>
      <c r="G22">
        <v>119</v>
      </c>
      <c r="H22" t="s">
        <v>100</v>
      </c>
    </row>
    <row r="23" spans="2:8" ht="18.75">
      <c r="B23">
        <v>21</v>
      </c>
      <c r="C23" t="s">
        <v>6</v>
      </c>
      <c r="G23">
        <v>163</v>
      </c>
      <c r="H23" t="s">
        <v>52</v>
      </c>
    </row>
    <row r="24" spans="2:8" ht="18.75">
      <c r="B24">
        <v>22</v>
      </c>
      <c r="C24" t="s">
        <v>7</v>
      </c>
      <c r="G24">
        <v>64</v>
      </c>
      <c r="H24" t="s">
        <v>89</v>
      </c>
    </row>
    <row r="25" spans="2:8" ht="18.75">
      <c r="B25">
        <v>23</v>
      </c>
      <c r="C25" t="s">
        <v>8</v>
      </c>
      <c r="G25">
        <v>228</v>
      </c>
      <c r="H25" t="s">
        <v>53</v>
      </c>
    </row>
    <row r="26" spans="2:8" ht="18.75">
      <c r="B26">
        <v>24</v>
      </c>
      <c r="C26" t="s">
        <v>9</v>
      </c>
      <c r="G26">
        <v>6</v>
      </c>
      <c r="H26" t="s">
        <v>83</v>
      </c>
    </row>
    <row r="27" spans="2:8" ht="18.75">
      <c r="B27">
        <v>25</v>
      </c>
      <c r="C27" t="s">
        <v>10</v>
      </c>
      <c r="G27">
        <v>184</v>
      </c>
      <c r="H27" t="s">
        <v>104</v>
      </c>
    </row>
    <row r="28" spans="2:8" ht="18.75">
      <c r="B28">
        <v>26</v>
      </c>
      <c r="C28" t="s">
        <v>177</v>
      </c>
      <c r="G28">
        <v>120</v>
      </c>
      <c r="H28" t="s">
        <v>54</v>
      </c>
    </row>
    <row r="29" spans="2:8" ht="18.75">
      <c r="B29">
        <v>27</v>
      </c>
      <c r="C29" t="s">
        <v>170</v>
      </c>
      <c r="G29">
        <v>65</v>
      </c>
      <c r="H29" t="s">
        <v>90</v>
      </c>
    </row>
    <row r="30" spans="2:8" ht="18.75">
      <c r="B30">
        <v>28</v>
      </c>
      <c r="C30" t="s">
        <v>172</v>
      </c>
      <c r="G30">
        <v>185</v>
      </c>
      <c r="H30" t="s">
        <v>105</v>
      </c>
    </row>
    <row r="31" spans="2:8" ht="18.75">
      <c r="B31">
        <v>29</v>
      </c>
      <c r="C31" t="s">
        <v>171</v>
      </c>
      <c r="G31">
        <v>216</v>
      </c>
      <c r="H31" t="s">
        <v>55</v>
      </c>
    </row>
    <row r="32" spans="2:8" ht="18.75">
      <c r="B32">
        <v>30</v>
      </c>
      <c r="C32" t="s">
        <v>175</v>
      </c>
      <c r="G32">
        <v>229</v>
      </c>
      <c r="H32" t="s">
        <v>56</v>
      </c>
    </row>
    <row r="33" spans="2:8" ht="18.75">
      <c r="B33">
        <v>31</v>
      </c>
      <c r="C33" t="s">
        <v>174</v>
      </c>
      <c r="G33">
        <v>7</v>
      </c>
      <c r="H33" t="s">
        <v>130</v>
      </c>
    </row>
    <row r="34" spans="2:8" ht="18.75">
      <c r="B34">
        <v>32</v>
      </c>
      <c r="C34" t="s">
        <v>178</v>
      </c>
      <c r="G34">
        <v>121</v>
      </c>
      <c r="H34" t="s">
        <v>101</v>
      </c>
    </row>
    <row r="35" spans="2:8" ht="18.75">
      <c r="B35">
        <v>33</v>
      </c>
      <c r="C35" t="s">
        <v>179</v>
      </c>
      <c r="G35">
        <v>66</v>
      </c>
      <c r="H35" t="s">
        <v>57</v>
      </c>
    </row>
    <row r="36" spans="2:8" ht="18.75">
      <c r="B36">
        <v>34</v>
      </c>
      <c r="C36" t="s">
        <v>11</v>
      </c>
      <c r="G36">
        <v>67</v>
      </c>
      <c r="H36" t="s">
        <v>91</v>
      </c>
    </row>
    <row r="37" spans="2:8" ht="18.75">
      <c r="B37">
        <v>35</v>
      </c>
      <c r="C37" t="s">
        <v>12</v>
      </c>
      <c r="G37">
        <v>8</v>
      </c>
      <c r="H37" t="s">
        <v>84</v>
      </c>
    </row>
    <row r="38" spans="2:8" ht="18.75">
      <c r="B38">
        <v>36</v>
      </c>
      <c r="C38" t="s">
        <v>13</v>
      </c>
      <c r="G38">
        <v>68</v>
      </c>
      <c r="H38" t="s">
        <v>92</v>
      </c>
    </row>
    <row r="39" spans="2:8" ht="18.75">
      <c r="B39">
        <v>37</v>
      </c>
      <c r="C39" t="s">
        <v>14</v>
      </c>
      <c r="G39">
        <v>164</v>
      </c>
      <c r="H39" t="s">
        <v>58</v>
      </c>
    </row>
    <row r="40" spans="2:8" ht="18.75">
      <c r="B40">
        <v>38</v>
      </c>
      <c r="C40" t="s">
        <v>398</v>
      </c>
      <c r="G40">
        <v>69</v>
      </c>
      <c r="H40" t="s">
        <v>93</v>
      </c>
    </row>
    <row r="41" spans="2:8" ht="18.75">
      <c r="B41">
        <v>39</v>
      </c>
      <c r="C41" t="s">
        <v>145</v>
      </c>
      <c r="G41">
        <v>230</v>
      </c>
      <c r="H41" t="s">
        <v>59</v>
      </c>
    </row>
    <row r="42" spans="2:8" ht="18.75">
      <c r="B42">
        <v>40</v>
      </c>
      <c r="C42" t="s">
        <v>375</v>
      </c>
      <c r="G42">
        <v>70</v>
      </c>
      <c r="H42" t="s">
        <v>60</v>
      </c>
    </row>
    <row r="43" spans="2:8" ht="18.75">
      <c r="B43">
        <v>41</v>
      </c>
      <c r="C43" t="s">
        <v>376</v>
      </c>
      <c r="G43">
        <v>71</v>
      </c>
      <c r="H43" t="s">
        <v>94</v>
      </c>
    </row>
    <row r="44" spans="2:8" ht="18.75">
      <c r="B44">
        <v>42</v>
      </c>
      <c r="C44" t="s">
        <v>15</v>
      </c>
      <c r="G44">
        <v>221</v>
      </c>
      <c r="H44" t="s">
        <v>61</v>
      </c>
    </row>
    <row r="45" spans="2:8" ht="18.75">
      <c r="B45">
        <v>43</v>
      </c>
      <c r="C45" t="s">
        <v>16</v>
      </c>
      <c r="G45">
        <v>186</v>
      </c>
      <c r="H45" t="s">
        <v>106</v>
      </c>
    </row>
    <row r="46" spans="2:8" ht="18.75">
      <c r="B46">
        <v>44</v>
      </c>
      <c r="C46" t="s">
        <v>17</v>
      </c>
      <c r="G46">
        <v>9</v>
      </c>
      <c r="H46" t="s">
        <v>85</v>
      </c>
    </row>
    <row r="47" spans="2:8" ht="18.75">
      <c r="B47">
        <v>45</v>
      </c>
      <c r="C47" t="s">
        <v>18</v>
      </c>
      <c r="G47">
        <v>201</v>
      </c>
      <c r="H47" t="s">
        <v>62</v>
      </c>
    </row>
    <row r="48" spans="2:8" ht="18.75">
      <c r="B48">
        <v>46</v>
      </c>
      <c r="C48" t="s">
        <v>19</v>
      </c>
      <c r="G48">
        <v>202</v>
      </c>
      <c r="H48" t="s">
        <v>108</v>
      </c>
    </row>
    <row r="49" spans="2:8" ht="18.75">
      <c r="B49">
        <v>47</v>
      </c>
      <c r="C49" t="s">
        <v>20</v>
      </c>
      <c r="G49">
        <v>187</v>
      </c>
      <c r="H49" t="s">
        <v>107</v>
      </c>
    </row>
    <row r="50" spans="2:8" ht="18.75">
      <c r="B50">
        <v>48</v>
      </c>
      <c r="C50" t="s">
        <v>21</v>
      </c>
      <c r="G50">
        <v>72</v>
      </c>
      <c r="H50" t="s">
        <v>95</v>
      </c>
    </row>
    <row r="51" spans="2:8" ht="18.75">
      <c r="B51">
        <v>49</v>
      </c>
      <c r="C51" t="s">
        <v>125</v>
      </c>
      <c r="G51">
        <v>73</v>
      </c>
      <c r="H51" t="s">
        <v>231</v>
      </c>
    </row>
    <row r="52" spans="2:8" ht="18.75">
      <c r="B52">
        <v>50</v>
      </c>
      <c r="C52" t="s">
        <v>399</v>
      </c>
      <c r="G52">
        <v>203</v>
      </c>
      <c r="H52" t="s">
        <v>336</v>
      </c>
    </row>
    <row r="53" spans="2:8" ht="18.75">
      <c r="B53">
        <v>51</v>
      </c>
      <c r="C53" t="s">
        <v>22</v>
      </c>
      <c r="G53">
        <v>165</v>
      </c>
      <c r="H53" t="s">
        <v>306</v>
      </c>
    </row>
    <row r="54" spans="2:8" ht="18.75">
      <c r="B54">
        <v>52</v>
      </c>
      <c r="C54" t="s">
        <v>127</v>
      </c>
      <c r="G54">
        <v>74</v>
      </c>
      <c r="H54" t="s">
        <v>232</v>
      </c>
    </row>
    <row r="55" spans="2:8" ht="18.75">
      <c r="B55">
        <v>53</v>
      </c>
      <c r="C55" t="s">
        <v>377</v>
      </c>
      <c r="G55">
        <v>122</v>
      </c>
      <c r="H55" t="s">
        <v>272</v>
      </c>
    </row>
    <row r="56" spans="2:8" ht="18.75">
      <c r="B56">
        <v>54</v>
      </c>
      <c r="C56" t="s">
        <v>164</v>
      </c>
      <c r="G56">
        <v>166</v>
      </c>
      <c r="H56" t="s">
        <v>307</v>
      </c>
    </row>
    <row r="57" spans="2:8" ht="18.75">
      <c r="B57">
        <v>55</v>
      </c>
      <c r="C57" t="s">
        <v>162</v>
      </c>
      <c r="G57">
        <v>10</v>
      </c>
      <c r="H57" t="s">
        <v>180</v>
      </c>
    </row>
    <row r="58" spans="2:8" ht="18.75">
      <c r="B58">
        <v>56</v>
      </c>
      <c r="C58" t="s">
        <v>161</v>
      </c>
      <c r="G58">
        <v>123</v>
      </c>
      <c r="H58" t="s">
        <v>273</v>
      </c>
    </row>
    <row r="59" spans="2:8" ht="18.75">
      <c r="B59">
        <v>57</v>
      </c>
      <c r="C59" t="s">
        <v>163</v>
      </c>
      <c r="G59">
        <v>75</v>
      </c>
      <c r="H59" t="s">
        <v>233</v>
      </c>
    </row>
    <row r="60" spans="2:8" ht="18.75">
      <c r="B60">
        <v>58</v>
      </c>
      <c r="C60" t="s">
        <v>167</v>
      </c>
      <c r="G60">
        <v>124</v>
      </c>
      <c r="H60" t="s">
        <v>274</v>
      </c>
    </row>
    <row r="61" spans="2:8" ht="18.75">
      <c r="B61">
        <v>59</v>
      </c>
      <c r="C61" t="s">
        <v>165</v>
      </c>
      <c r="G61">
        <v>76</v>
      </c>
      <c r="H61" t="s">
        <v>234</v>
      </c>
    </row>
    <row r="62" spans="2:8" ht="18.75">
      <c r="B62">
        <v>60</v>
      </c>
      <c r="C62" t="s">
        <v>166</v>
      </c>
      <c r="G62">
        <v>167</v>
      </c>
      <c r="H62" t="s">
        <v>308</v>
      </c>
    </row>
    <row r="63" spans="2:8" ht="18.75">
      <c r="B63">
        <v>61</v>
      </c>
      <c r="C63" t="s">
        <v>168</v>
      </c>
      <c r="G63">
        <v>168</v>
      </c>
      <c r="H63" t="s">
        <v>309</v>
      </c>
    </row>
    <row r="64" spans="2:8" ht="18.75">
      <c r="B64">
        <v>62</v>
      </c>
      <c r="C64" t="s">
        <v>23</v>
      </c>
      <c r="G64">
        <v>188</v>
      </c>
      <c r="H64" t="s">
        <v>324</v>
      </c>
    </row>
    <row r="65" spans="2:8" ht="18.75">
      <c r="B65">
        <v>63</v>
      </c>
      <c r="C65" t="s">
        <v>24</v>
      </c>
      <c r="G65">
        <v>77</v>
      </c>
      <c r="H65" t="s">
        <v>235</v>
      </c>
    </row>
    <row r="66" spans="2:8" ht="18.75">
      <c r="B66">
        <v>64</v>
      </c>
      <c r="C66" t="s">
        <v>25</v>
      </c>
      <c r="G66">
        <v>169</v>
      </c>
      <c r="H66" t="s">
        <v>310</v>
      </c>
    </row>
    <row r="67" spans="2:8" ht="18.75">
      <c r="B67">
        <v>65</v>
      </c>
      <c r="C67" t="s">
        <v>26</v>
      </c>
      <c r="G67">
        <v>78</v>
      </c>
      <c r="H67" t="s">
        <v>236</v>
      </c>
    </row>
    <row r="68" spans="2:8" ht="18.75">
      <c r="B68">
        <v>66</v>
      </c>
      <c r="C68" t="s">
        <v>27</v>
      </c>
      <c r="G68">
        <v>79</v>
      </c>
      <c r="H68" t="s">
        <v>237</v>
      </c>
    </row>
    <row r="69" spans="2:8" ht="18.75">
      <c r="B69">
        <v>67</v>
      </c>
      <c r="C69" t="s">
        <v>28</v>
      </c>
      <c r="G69">
        <v>125</v>
      </c>
      <c r="H69" t="s">
        <v>275</v>
      </c>
    </row>
    <row r="70" spans="2:8" ht="18.75">
      <c r="B70">
        <v>68</v>
      </c>
      <c r="C70" t="s">
        <v>29</v>
      </c>
      <c r="G70">
        <v>80</v>
      </c>
      <c r="H70" t="s">
        <v>238</v>
      </c>
    </row>
    <row r="71" spans="2:8" ht="18.75">
      <c r="B71">
        <v>69</v>
      </c>
      <c r="C71" t="s">
        <v>378</v>
      </c>
      <c r="G71">
        <v>222</v>
      </c>
      <c r="H71" t="s">
        <v>353</v>
      </c>
    </row>
    <row r="72" spans="2:8" ht="18.75">
      <c r="B72">
        <v>70</v>
      </c>
      <c r="C72" t="s">
        <v>400</v>
      </c>
      <c r="G72">
        <v>240</v>
      </c>
      <c r="H72" t="s">
        <v>366</v>
      </c>
    </row>
    <row r="73" spans="2:8" ht="18.75">
      <c r="B73">
        <v>71</v>
      </c>
      <c r="C73" t="s">
        <v>126</v>
      </c>
      <c r="G73">
        <v>52</v>
      </c>
      <c r="H73" t="s">
        <v>221</v>
      </c>
    </row>
    <row r="74" spans="2:8" ht="18.75">
      <c r="B74">
        <v>72</v>
      </c>
      <c r="C74" t="s">
        <v>401</v>
      </c>
      <c r="G74">
        <v>49</v>
      </c>
      <c r="H74" t="s">
        <v>218</v>
      </c>
    </row>
    <row r="75" spans="2:8" ht="18.75">
      <c r="B75">
        <v>73</v>
      </c>
      <c r="C75" t="s">
        <v>402</v>
      </c>
      <c r="G75">
        <v>126</v>
      </c>
      <c r="H75" t="s">
        <v>276</v>
      </c>
    </row>
    <row r="76" spans="2:8" ht="18.75">
      <c r="B76">
        <v>74</v>
      </c>
      <c r="C76" t="s">
        <v>30</v>
      </c>
      <c r="G76">
        <v>127</v>
      </c>
      <c r="H76" t="s">
        <v>277</v>
      </c>
    </row>
    <row r="77" spans="2:8" ht="18.75">
      <c r="B77">
        <v>75</v>
      </c>
      <c r="C77" t="s">
        <v>146</v>
      </c>
      <c r="G77">
        <v>241</v>
      </c>
      <c r="H77" t="s">
        <v>367</v>
      </c>
    </row>
    <row r="78" spans="2:8" ht="18.75">
      <c r="B78">
        <v>76</v>
      </c>
      <c r="C78" t="s">
        <v>31</v>
      </c>
      <c r="G78">
        <v>204</v>
      </c>
      <c r="H78" t="s">
        <v>337</v>
      </c>
    </row>
    <row r="79" spans="2:8" ht="18.75">
      <c r="B79">
        <v>77</v>
      </c>
      <c r="C79" t="s">
        <v>32</v>
      </c>
      <c r="G79">
        <v>81</v>
      </c>
      <c r="H79" t="s">
        <v>239</v>
      </c>
    </row>
    <row r="80" spans="2:8" ht="18.75">
      <c r="B80">
        <v>78</v>
      </c>
      <c r="C80" t="s">
        <v>33</v>
      </c>
      <c r="G80">
        <v>82</v>
      </c>
      <c r="H80" t="s">
        <v>240</v>
      </c>
    </row>
    <row r="81" spans="2:8" ht="18.75">
      <c r="B81">
        <v>79</v>
      </c>
      <c r="C81" t="s">
        <v>403</v>
      </c>
      <c r="G81">
        <v>11</v>
      </c>
      <c r="H81" t="s">
        <v>181</v>
      </c>
    </row>
    <row r="82" spans="2:8" ht="18.75">
      <c r="B82">
        <v>80</v>
      </c>
      <c r="C82" t="s">
        <v>379</v>
      </c>
      <c r="G82">
        <v>128</v>
      </c>
      <c r="H82" t="s">
        <v>278</v>
      </c>
    </row>
    <row r="83" spans="2:8" ht="18.75">
      <c r="B83">
        <v>81</v>
      </c>
      <c r="C83" t="s">
        <v>34</v>
      </c>
      <c r="G83">
        <v>83</v>
      </c>
      <c r="H83" t="s">
        <v>241</v>
      </c>
    </row>
    <row r="84" spans="2:8" ht="18.75">
      <c r="B84">
        <v>82</v>
      </c>
      <c r="C84" t="s">
        <v>153</v>
      </c>
      <c r="G84">
        <v>223</v>
      </c>
      <c r="H84" t="s">
        <v>354</v>
      </c>
    </row>
    <row r="85" spans="2:8" ht="18.75">
      <c r="B85">
        <v>83</v>
      </c>
      <c r="C85" t="s">
        <v>391</v>
      </c>
      <c r="G85">
        <v>129</v>
      </c>
      <c r="H85" t="s">
        <v>279</v>
      </c>
    </row>
    <row r="86" spans="2:8" ht="18.75">
      <c r="B86">
        <v>84</v>
      </c>
      <c r="C86" t="s">
        <v>152</v>
      </c>
      <c r="G86">
        <v>231</v>
      </c>
      <c r="H86" t="s">
        <v>357</v>
      </c>
    </row>
    <row r="87" spans="2:8" ht="18.75">
      <c r="B87">
        <v>85</v>
      </c>
      <c r="C87" t="s">
        <v>144</v>
      </c>
      <c r="G87">
        <v>170</v>
      </c>
      <c r="H87" t="s">
        <v>311</v>
      </c>
    </row>
    <row r="88" spans="2:8" ht="18.75">
      <c r="B88">
        <v>86</v>
      </c>
      <c r="C88" t="s">
        <v>143</v>
      </c>
      <c r="G88">
        <v>232</v>
      </c>
      <c r="H88" t="s">
        <v>358</v>
      </c>
    </row>
    <row r="89" spans="2:8" ht="18.75">
      <c r="B89">
        <v>87</v>
      </c>
      <c r="C89" t="s">
        <v>33</v>
      </c>
      <c r="G89">
        <v>205</v>
      </c>
      <c r="H89" t="s">
        <v>338</v>
      </c>
    </row>
    <row r="90" spans="2:8" ht="18.75">
      <c r="B90">
        <v>88</v>
      </c>
      <c r="C90" t="s">
        <v>35</v>
      </c>
      <c r="G90">
        <v>171</v>
      </c>
      <c r="H90" t="s">
        <v>312</v>
      </c>
    </row>
    <row r="91" spans="2:8" ht="18.75">
      <c r="B91">
        <v>89</v>
      </c>
      <c r="C91" t="s">
        <v>176</v>
      </c>
      <c r="G91">
        <v>84</v>
      </c>
      <c r="H91" t="s">
        <v>242</v>
      </c>
    </row>
    <row r="92" spans="2:8" ht="18.75">
      <c r="B92">
        <v>90</v>
      </c>
      <c r="C92" t="s">
        <v>173</v>
      </c>
      <c r="G92">
        <v>85</v>
      </c>
      <c r="H92" t="s">
        <v>243</v>
      </c>
    </row>
    <row r="93" spans="2:8" ht="18.75">
      <c r="B93">
        <v>91</v>
      </c>
      <c r="C93" t="s">
        <v>169</v>
      </c>
      <c r="G93">
        <v>189</v>
      </c>
      <c r="H93" t="s">
        <v>325</v>
      </c>
    </row>
    <row r="94" spans="2:8" ht="18.75">
      <c r="B94">
        <v>92</v>
      </c>
      <c r="C94" t="s">
        <v>160</v>
      </c>
      <c r="G94">
        <v>172</v>
      </c>
      <c r="H94" t="s">
        <v>313</v>
      </c>
    </row>
    <row r="95" spans="2:8" ht="18.75">
      <c r="B95">
        <v>93</v>
      </c>
      <c r="C95" t="s">
        <v>36</v>
      </c>
      <c r="G95">
        <v>142</v>
      </c>
      <c r="H95" t="s">
        <v>368</v>
      </c>
    </row>
    <row r="96" spans="2:8" ht="18.75">
      <c r="B96">
        <v>94</v>
      </c>
      <c r="C96" t="s">
        <v>37</v>
      </c>
      <c r="G96">
        <v>173</v>
      </c>
      <c r="H96" t="s">
        <v>314</v>
      </c>
    </row>
    <row r="97" spans="2:8" ht="18.75">
      <c r="B97">
        <v>95</v>
      </c>
      <c r="C97" t="s">
        <v>38</v>
      </c>
      <c r="G97">
        <v>195</v>
      </c>
      <c r="H97" t="s">
        <v>331</v>
      </c>
    </row>
    <row r="98" spans="2:8" ht="18.75">
      <c r="B98">
        <v>96</v>
      </c>
      <c r="C98" t="s">
        <v>404</v>
      </c>
      <c r="G98">
        <v>130</v>
      </c>
      <c r="H98" t="s">
        <v>280</v>
      </c>
    </row>
    <row r="99" spans="7:8" ht="18.75">
      <c r="G99">
        <v>131</v>
      </c>
      <c r="H99" t="s">
        <v>281</v>
      </c>
    </row>
    <row r="100" spans="7:8" ht="18.75">
      <c r="G100">
        <v>12</v>
      </c>
      <c r="H100" t="s">
        <v>182</v>
      </c>
    </row>
    <row r="101" spans="7:8" ht="18.75">
      <c r="G101">
        <v>13</v>
      </c>
      <c r="H101" t="s">
        <v>183</v>
      </c>
    </row>
    <row r="102" spans="7:8" ht="18.75">
      <c r="G102">
        <v>14</v>
      </c>
      <c r="H102" t="s">
        <v>184</v>
      </c>
    </row>
    <row r="103" spans="7:8" ht="18.75">
      <c r="G103">
        <v>15</v>
      </c>
      <c r="H103" t="s">
        <v>185</v>
      </c>
    </row>
    <row r="104" spans="7:8" ht="18.75">
      <c r="G104">
        <v>132</v>
      </c>
      <c r="H104" t="s">
        <v>282</v>
      </c>
    </row>
    <row r="105" spans="7:8" ht="18.75">
      <c r="G105">
        <v>224</v>
      </c>
      <c r="H105" t="s">
        <v>355</v>
      </c>
    </row>
    <row r="106" spans="7:8" ht="18.75">
      <c r="G106">
        <v>16</v>
      </c>
      <c r="H106" t="s">
        <v>186</v>
      </c>
    </row>
    <row r="107" spans="7:8" ht="18.75">
      <c r="G107">
        <v>133</v>
      </c>
      <c r="H107" t="s">
        <v>283</v>
      </c>
    </row>
    <row r="108" spans="7:8" ht="18.75">
      <c r="G108">
        <v>174</v>
      </c>
      <c r="H108" t="s">
        <v>315</v>
      </c>
    </row>
    <row r="109" spans="7:8" ht="18.75">
      <c r="G109">
        <v>17</v>
      </c>
      <c r="H109" t="s">
        <v>187</v>
      </c>
    </row>
    <row r="110" spans="7:8" ht="18.75">
      <c r="G110">
        <v>206</v>
      </c>
      <c r="H110" t="s">
        <v>339</v>
      </c>
    </row>
    <row r="111" spans="7:8" ht="18.75">
      <c r="G111">
        <v>18</v>
      </c>
      <c r="H111" t="s">
        <v>188</v>
      </c>
    </row>
    <row r="112" spans="7:8" ht="18.75">
      <c r="G112">
        <v>197</v>
      </c>
      <c r="H112" t="s">
        <v>333</v>
      </c>
    </row>
    <row r="113" spans="7:8" ht="18.75">
      <c r="G113">
        <v>19</v>
      </c>
      <c r="H113" t="s">
        <v>189</v>
      </c>
    </row>
    <row r="114" spans="7:8" ht="18.75">
      <c r="G114">
        <v>86</v>
      </c>
      <c r="H114" t="s">
        <v>244</v>
      </c>
    </row>
    <row r="115" spans="7:8" ht="18.75">
      <c r="G115">
        <v>50</v>
      </c>
      <c r="H115" t="s">
        <v>219</v>
      </c>
    </row>
    <row r="116" spans="7:8" ht="18.75">
      <c r="G116">
        <v>22</v>
      </c>
      <c r="H116" t="s">
        <v>192</v>
      </c>
    </row>
    <row r="117" spans="7:8" ht="18.75">
      <c r="G117">
        <v>23</v>
      </c>
      <c r="H117" t="s">
        <v>193</v>
      </c>
    </row>
    <row r="118" spans="7:8" ht="18.75">
      <c r="G118">
        <v>24</v>
      </c>
      <c r="H118" t="s">
        <v>194</v>
      </c>
    </row>
    <row r="119" spans="7:8" ht="18.75">
      <c r="G119">
        <v>134</v>
      </c>
      <c r="H119" t="s">
        <v>284</v>
      </c>
    </row>
    <row r="120" spans="7:8" ht="18.75">
      <c r="G120">
        <v>25</v>
      </c>
      <c r="H120" t="s">
        <v>195</v>
      </c>
    </row>
    <row r="121" spans="7:8" ht="18.75">
      <c r="G121">
        <v>87</v>
      </c>
      <c r="H121" t="s">
        <v>245</v>
      </c>
    </row>
    <row r="122" spans="7:8" ht="18.75">
      <c r="G122">
        <v>88</v>
      </c>
      <c r="H122" t="s">
        <v>246</v>
      </c>
    </row>
    <row r="123" spans="7:8" ht="18.75">
      <c r="G123">
        <v>89</v>
      </c>
      <c r="H123" t="s">
        <v>369</v>
      </c>
    </row>
    <row r="124" spans="7:8" ht="18.75">
      <c r="G124">
        <v>135</v>
      </c>
      <c r="H124" t="s">
        <v>285</v>
      </c>
    </row>
    <row r="125" spans="7:8" ht="18.75">
      <c r="G125">
        <v>136</v>
      </c>
      <c r="H125" t="s">
        <v>286</v>
      </c>
    </row>
    <row r="126" spans="7:8" ht="18.75">
      <c r="G126">
        <v>137</v>
      </c>
      <c r="H126" t="s">
        <v>287</v>
      </c>
    </row>
    <row r="127" spans="7:8" ht="18.75">
      <c r="G127">
        <v>196</v>
      </c>
      <c r="H127" t="s">
        <v>332</v>
      </c>
    </row>
    <row r="128" spans="7:8" ht="18.75">
      <c r="G128">
        <v>90</v>
      </c>
      <c r="H128" t="s">
        <v>247</v>
      </c>
    </row>
    <row r="129" spans="7:8" ht="18.75">
      <c r="G129">
        <v>91</v>
      </c>
      <c r="H129" t="s">
        <v>248</v>
      </c>
    </row>
    <row r="130" spans="7:8" ht="18.75">
      <c r="G130">
        <v>26</v>
      </c>
      <c r="H130" t="s">
        <v>196</v>
      </c>
    </row>
    <row r="131" spans="7:8" ht="18.75">
      <c r="G131">
        <v>27</v>
      </c>
      <c r="H131" t="s">
        <v>197</v>
      </c>
    </row>
    <row r="132" spans="7:8" ht="18.75">
      <c r="G132">
        <v>92</v>
      </c>
      <c r="H132" t="s">
        <v>249</v>
      </c>
    </row>
    <row r="133" spans="7:8" ht="18.75">
      <c r="G133">
        <v>138</v>
      </c>
      <c r="H133" t="s">
        <v>288</v>
      </c>
    </row>
    <row r="134" spans="7:8" ht="18.75">
      <c r="G134">
        <v>51</v>
      </c>
      <c r="H134" t="s">
        <v>220</v>
      </c>
    </row>
    <row r="135" spans="7:8" ht="18.75">
      <c r="G135">
        <v>233</v>
      </c>
      <c r="H135" t="s">
        <v>359</v>
      </c>
    </row>
    <row r="136" spans="7:8" ht="18.75">
      <c r="G136">
        <v>93</v>
      </c>
      <c r="H136" t="s">
        <v>250</v>
      </c>
    </row>
    <row r="137" spans="7:8" ht="18.75">
      <c r="G137">
        <v>94</v>
      </c>
      <c r="H137" t="s">
        <v>251</v>
      </c>
    </row>
    <row r="138" spans="7:8" ht="18.75">
      <c r="G138">
        <v>217</v>
      </c>
      <c r="H138" t="s">
        <v>349</v>
      </c>
    </row>
    <row r="139" spans="7:8" ht="18.75">
      <c r="G139">
        <v>175</v>
      </c>
      <c r="H139" t="s">
        <v>316</v>
      </c>
    </row>
    <row r="140" spans="7:8" ht="18.75">
      <c r="G140">
        <v>207</v>
      </c>
      <c r="H140" t="s">
        <v>340</v>
      </c>
    </row>
    <row r="141" spans="7:8" ht="18.75">
      <c r="G141">
        <v>139</v>
      </c>
      <c r="H141" t="s">
        <v>289</v>
      </c>
    </row>
    <row r="142" spans="7:8" ht="18.75">
      <c r="G142">
        <v>140</v>
      </c>
      <c r="H142" t="s">
        <v>290</v>
      </c>
    </row>
    <row r="143" spans="7:8" ht="18.75">
      <c r="G143">
        <v>28</v>
      </c>
      <c r="H143" t="s">
        <v>198</v>
      </c>
    </row>
    <row r="144" spans="7:8" ht="18.75">
      <c r="G144">
        <v>141</v>
      </c>
      <c r="H144" t="s">
        <v>291</v>
      </c>
    </row>
    <row r="145" spans="7:8" ht="18.75">
      <c r="G145">
        <v>234</v>
      </c>
      <c r="H145" t="s">
        <v>360</v>
      </c>
    </row>
    <row r="146" spans="7:8" ht="18.75">
      <c r="G146">
        <v>95</v>
      </c>
      <c r="H146" t="s">
        <v>252</v>
      </c>
    </row>
    <row r="147" spans="7:8" ht="18.75">
      <c r="G147">
        <v>96</v>
      </c>
      <c r="H147" t="s">
        <v>253</v>
      </c>
    </row>
    <row r="148" spans="7:8" ht="18.75">
      <c r="G148">
        <v>29</v>
      </c>
      <c r="H148" t="s">
        <v>199</v>
      </c>
    </row>
    <row r="149" spans="7:8" ht="18.75">
      <c r="G149">
        <v>97</v>
      </c>
      <c r="H149" t="s">
        <v>254</v>
      </c>
    </row>
    <row r="150" spans="7:8" ht="18.75">
      <c r="G150">
        <v>53</v>
      </c>
      <c r="H150" t="s">
        <v>222</v>
      </c>
    </row>
    <row r="151" spans="7:8" ht="18.75">
      <c r="G151">
        <v>30</v>
      </c>
      <c r="H151" t="s">
        <v>200</v>
      </c>
    </row>
    <row r="152" spans="7:8" ht="18.75">
      <c r="G152">
        <v>235</v>
      </c>
      <c r="H152" t="s">
        <v>361</v>
      </c>
    </row>
    <row r="153" spans="7:8" ht="18.75">
      <c r="G153">
        <v>208</v>
      </c>
      <c r="H153" t="s">
        <v>341</v>
      </c>
    </row>
    <row r="154" spans="7:8" ht="18.75">
      <c r="G154">
        <v>54</v>
      </c>
      <c r="H154" t="s">
        <v>223</v>
      </c>
    </row>
    <row r="155" spans="7:8" ht="18.75">
      <c r="G155">
        <v>176</v>
      </c>
      <c r="H155" t="s">
        <v>317</v>
      </c>
    </row>
    <row r="156" spans="7:8" ht="18.75">
      <c r="G156">
        <v>98</v>
      </c>
      <c r="H156" t="s">
        <v>255</v>
      </c>
    </row>
    <row r="157" spans="7:8" ht="18.75">
      <c r="G157">
        <v>99</v>
      </c>
      <c r="H157" t="s">
        <v>256</v>
      </c>
    </row>
    <row r="158" spans="7:8" ht="18.75">
      <c r="G158">
        <v>209</v>
      </c>
      <c r="H158" t="s">
        <v>342</v>
      </c>
    </row>
    <row r="159" spans="7:8" ht="18.75">
      <c r="G159">
        <v>210</v>
      </c>
      <c r="H159" t="s">
        <v>343</v>
      </c>
    </row>
    <row r="160" spans="7:8" ht="18.75">
      <c r="G160">
        <v>20</v>
      </c>
      <c r="H160" t="s">
        <v>190</v>
      </c>
    </row>
    <row r="161" spans="7:8" ht="18.75">
      <c r="G161">
        <v>211</v>
      </c>
      <c r="H161" t="s">
        <v>344</v>
      </c>
    </row>
    <row r="162" spans="7:8" ht="18.75">
      <c r="G162">
        <v>143</v>
      </c>
      <c r="H162" t="s">
        <v>292</v>
      </c>
    </row>
    <row r="163" spans="7:8" ht="18.75">
      <c r="G163">
        <v>31</v>
      </c>
      <c r="H163" t="s">
        <v>201</v>
      </c>
    </row>
    <row r="164" spans="7:8" ht="18.75">
      <c r="G164">
        <v>32</v>
      </c>
      <c r="H164" t="s">
        <v>202</v>
      </c>
    </row>
    <row r="165" spans="7:8" ht="18.75">
      <c r="G165">
        <v>55</v>
      </c>
      <c r="H165" t="s">
        <v>224</v>
      </c>
    </row>
    <row r="166" spans="7:8" ht="18.75">
      <c r="G166">
        <v>177</v>
      </c>
      <c r="H166" t="s">
        <v>318</v>
      </c>
    </row>
    <row r="167" spans="7:8" ht="18.75">
      <c r="G167">
        <v>56</v>
      </c>
      <c r="H167" t="s">
        <v>225</v>
      </c>
    </row>
    <row r="168" spans="7:8" ht="18.75">
      <c r="G168">
        <v>190</v>
      </c>
      <c r="H168" t="s">
        <v>326</v>
      </c>
    </row>
    <row r="169" spans="7:8" ht="18.75">
      <c r="G169">
        <v>191</v>
      </c>
      <c r="H169" t="s">
        <v>327</v>
      </c>
    </row>
    <row r="170" spans="7:8" ht="18.75">
      <c r="G170">
        <v>33</v>
      </c>
      <c r="H170" t="s">
        <v>203</v>
      </c>
    </row>
    <row r="171" spans="7:8" ht="18.75">
      <c r="G171">
        <v>212</v>
      </c>
      <c r="H171" t="s">
        <v>345</v>
      </c>
    </row>
    <row r="172" spans="7:8" ht="18.75">
      <c r="G172">
        <v>144</v>
      </c>
      <c r="H172" t="s">
        <v>293</v>
      </c>
    </row>
    <row r="173" spans="7:8" ht="18.75">
      <c r="G173">
        <v>145</v>
      </c>
      <c r="H173" t="s">
        <v>294</v>
      </c>
    </row>
    <row r="174" spans="7:8" ht="18.75">
      <c r="G174">
        <v>236</v>
      </c>
      <c r="H174" t="s">
        <v>362</v>
      </c>
    </row>
    <row r="175" spans="7:8" ht="18.75">
      <c r="G175">
        <v>34</v>
      </c>
      <c r="H175" t="s">
        <v>204</v>
      </c>
    </row>
    <row r="176" spans="7:8" ht="18.75">
      <c r="G176">
        <v>218</v>
      </c>
      <c r="H176" t="s">
        <v>350</v>
      </c>
    </row>
    <row r="177" spans="7:8" ht="18.75">
      <c r="G177">
        <v>146</v>
      </c>
      <c r="H177" t="s">
        <v>295</v>
      </c>
    </row>
    <row r="178" spans="7:8" ht="18.75">
      <c r="G178">
        <v>147</v>
      </c>
      <c r="H178" t="s">
        <v>370</v>
      </c>
    </row>
    <row r="179" spans="7:8" ht="18.75">
      <c r="G179">
        <v>100</v>
      </c>
      <c r="H179" t="s">
        <v>257</v>
      </c>
    </row>
    <row r="180" spans="7:8" ht="18.75">
      <c r="G180">
        <v>178</v>
      </c>
      <c r="H180" t="s">
        <v>319</v>
      </c>
    </row>
    <row r="181" spans="7:8" ht="18.75">
      <c r="G181">
        <v>179</v>
      </c>
      <c r="H181" t="s">
        <v>320</v>
      </c>
    </row>
    <row r="182" spans="7:8" ht="18.75">
      <c r="G182">
        <v>180</v>
      </c>
      <c r="H182" t="s">
        <v>321</v>
      </c>
    </row>
    <row r="183" spans="7:8" ht="18.75">
      <c r="G183">
        <v>57</v>
      </c>
      <c r="H183" t="s">
        <v>226</v>
      </c>
    </row>
    <row r="184" spans="7:8" ht="18.75">
      <c r="G184">
        <v>148</v>
      </c>
      <c r="H184" t="s">
        <v>296</v>
      </c>
    </row>
    <row r="185" spans="7:8" ht="18.75">
      <c r="G185">
        <v>101</v>
      </c>
      <c r="H185" t="s">
        <v>258</v>
      </c>
    </row>
    <row r="186" spans="7:8" ht="18.75">
      <c r="G186">
        <v>35</v>
      </c>
      <c r="H186" t="s">
        <v>205</v>
      </c>
    </row>
    <row r="187" spans="7:8" ht="18.75">
      <c r="G187">
        <v>102</v>
      </c>
      <c r="H187" t="s">
        <v>259</v>
      </c>
    </row>
    <row r="188" spans="7:8" ht="18.75">
      <c r="G188">
        <v>149</v>
      </c>
      <c r="H188" t="s">
        <v>297</v>
      </c>
    </row>
    <row r="189" spans="7:8" ht="18.75">
      <c r="G189">
        <v>103</v>
      </c>
      <c r="H189" t="s">
        <v>260</v>
      </c>
    </row>
    <row r="190" spans="7:8" ht="18.75">
      <c r="G190">
        <v>104</v>
      </c>
      <c r="H190" t="s">
        <v>261</v>
      </c>
    </row>
    <row r="191" spans="7:8" ht="18.75">
      <c r="G191">
        <v>36</v>
      </c>
      <c r="H191" t="s">
        <v>206</v>
      </c>
    </row>
    <row r="192" spans="7:8" ht="18.75">
      <c r="G192">
        <v>150</v>
      </c>
      <c r="H192" t="s">
        <v>298</v>
      </c>
    </row>
    <row r="193" spans="7:8" ht="18.75">
      <c r="G193">
        <v>151</v>
      </c>
      <c r="H193" t="s">
        <v>299</v>
      </c>
    </row>
    <row r="194" spans="7:8" ht="18.75">
      <c r="G194">
        <v>58</v>
      </c>
      <c r="H194" t="s">
        <v>227</v>
      </c>
    </row>
    <row r="195" spans="7:8" ht="18.75">
      <c r="G195">
        <v>105</v>
      </c>
      <c r="H195" t="s">
        <v>262</v>
      </c>
    </row>
    <row r="196" spans="7:8" ht="18.75">
      <c r="G196">
        <v>106</v>
      </c>
      <c r="H196" t="s">
        <v>263</v>
      </c>
    </row>
    <row r="197" spans="7:8" ht="18.75">
      <c r="G197">
        <v>21</v>
      </c>
      <c r="H197" t="s">
        <v>191</v>
      </c>
    </row>
    <row r="198" spans="7:8" ht="18.75">
      <c r="G198">
        <v>152</v>
      </c>
      <c r="H198" t="s">
        <v>300</v>
      </c>
    </row>
    <row r="199" spans="7:8" ht="18.75">
      <c r="G199">
        <v>37</v>
      </c>
      <c r="H199" t="s">
        <v>207</v>
      </c>
    </row>
    <row r="200" spans="7:8" ht="18.75">
      <c r="G200">
        <v>219</v>
      </c>
      <c r="H200" t="s">
        <v>351</v>
      </c>
    </row>
    <row r="201" spans="7:8" ht="18.75">
      <c r="G201">
        <v>237</v>
      </c>
      <c r="H201" t="s">
        <v>363</v>
      </c>
    </row>
    <row r="202" spans="7:8" ht="18.75">
      <c r="G202">
        <v>107</v>
      </c>
      <c r="H202" t="s">
        <v>264</v>
      </c>
    </row>
    <row r="203" spans="7:8" ht="18.75">
      <c r="G203">
        <v>192</v>
      </c>
      <c r="H203" t="s">
        <v>328</v>
      </c>
    </row>
    <row r="204" spans="7:8" ht="18.75">
      <c r="G204">
        <v>225</v>
      </c>
      <c r="H204" t="s">
        <v>356</v>
      </c>
    </row>
    <row r="205" spans="7:8" ht="18.75">
      <c r="G205">
        <v>108</v>
      </c>
      <c r="H205" t="s">
        <v>265</v>
      </c>
    </row>
    <row r="206" spans="7:8" ht="18.75">
      <c r="G206">
        <v>153</v>
      </c>
      <c r="H206" t="s">
        <v>301</v>
      </c>
    </row>
    <row r="207" spans="7:8" ht="18.75">
      <c r="G207">
        <v>154</v>
      </c>
      <c r="H207" t="s">
        <v>371</v>
      </c>
    </row>
    <row r="208" spans="7:8" ht="18.75">
      <c r="G208">
        <v>38</v>
      </c>
      <c r="H208" t="s">
        <v>208</v>
      </c>
    </row>
    <row r="209" spans="7:8" ht="18.75">
      <c r="G209">
        <v>198</v>
      </c>
      <c r="H209" t="s">
        <v>334</v>
      </c>
    </row>
    <row r="210" spans="7:8" ht="18.75">
      <c r="G210">
        <v>39</v>
      </c>
      <c r="H210" t="s">
        <v>209</v>
      </c>
    </row>
    <row r="211" spans="7:8" ht="18.75">
      <c r="G211">
        <v>109</v>
      </c>
      <c r="H211" t="s">
        <v>266</v>
      </c>
    </row>
    <row r="212" spans="7:8" ht="18.75">
      <c r="G212">
        <v>40</v>
      </c>
      <c r="H212" t="s">
        <v>210</v>
      </c>
    </row>
    <row r="213" spans="7:8" ht="18.75">
      <c r="G213">
        <v>159</v>
      </c>
      <c r="H213" t="s">
        <v>305</v>
      </c>
    </row>
    <row r="214" spans="7:8" ht="18.75">
      <c r="G214">
        <v>41</v>
      </c>
      <c r="H214" t="s">
        <v>211</v>
      </c>
    </row>
    <row r="215" spans="7:8" ht="18.75">
      <c r="G215">
        <v>199</v>
      </c>
      <c r="H215" t="s">
        <v>335</v>
      </c>
    </row>
    <row r="216" spans="7:8" ht="18.75">
      <c r="G216">
        <v>110</v>
      </c>
      <c r="H216" t="s">
        <v>267</v>
      </c>
    </row>
    <row r="217" spans="7:8" ht="18.75">
      <c r="G217">
        <v>213</v>
      </c>
      <c r="H217" t="s">
        <v>346</v>
      </c>
    </row>
    <row r="218" spans="7:8" ht="18.75">
      <c r="G218">
        <v>59</v>
      </c>
      <c r="H218" t="s">
        <v>228</v>
      </c>
    </row>
    <row r="219" spans="7:8" ht="18.75">
      <c r="G219">
        <v>181</v>
      </c>
      <c r="H219" t="s">
        <v>322</v>
      </c>
    </row>
    <row r="220" spans="7:8" ht="18.75">
      <c r="G220">
        <v>111</v>
      </c>
      <c r="H220" t="s">
        <v>268</v>
      </c>
    </row>
    <row r="221" spans="7:8" ht="18.75">
      <c r="G221">
        <v>42</v>
      </c>
      <c r="H221" t="s">
        <v>212</v>
      </c>
    </row>
    <row r="222" spans="7:8" ht="18.75">
      <c r="G222">
        <v>43</v>
      </c>
      <c r="H222" t="s">
        <v>213</v>
      </c>
    </row>
    <row r="223" spans="7:8" ht="18.75">
      <c r="G223">
        <v>238</v>
      </c>
      <c r="H223" t="s">
        <v>364</v>
      </c>
    </row>
    <row r="224" spans="7:8" ht="18.75">
      <c r="G224">
        <v>60</v>
      </c>
      <c r="H224" t="s">
        <v>229</v>
      </c>
    </row>
    <row r="225" spans="7:8" ht="18.75">
      <c r="G225">
        <v>112</v>
      </c>
      <c r="H225" t="s">
        <v>269</v>
      </c>
    </row>
    <row r="226" spans="7:8" ht="18.75">
      <c r="G226">
        <v>155</v>
      </c>
      <c r="H226" t="s">
        <v>302</v>
      </c>
    </row>
    <row r="227" spans="7:8" ht="18.75">
      <c r="G227">
        <v>44</v>
      </c>
      <c r="H227" t="s">
        <v>214</v>
      </c>
    </row>
    <row r="228" spans="7:8" ht="18.75">
      <c r="G228">
        <v>156</v>
      </c>
      <c r="H228" t="s">
        <v>303</v>
      </c>
    </row>
    <row r="229" spans="7:8" ht="18.75">
      <c r="G229">
        <v>182</v>
      </c>
      <c r="H229" t="s">
        <v>323</v>
      </c>
    </row>
    <row r="230" spans="7:8" ht="18.75">
      <c r="G230">
        <v>193</v>
      </c>
      <c r="H230" t="s">
        <v>329</v>
      </c>
    </row>
    <row r="231" spans="7:8" ht="18.75">
      <c r="G231">
        <v>45</v>
      </c>
      <c r="H231" t="s">
        <v>215</v>
      </c>
    </row>
    <row r="232" spans="7:8" ht="18.75">
      <c r="G232">
        <v>61</v>
      </c>
      <c r="H232" t="s">
        <v>230</v>
      </c>
    </row>
    <row r="233" spans="7:8" ht="18.75">
      <c r="G233">
        <v>158</v>
      </c>
      <c r="H233" t="s">
        <v>304</v>
      </c>
    </row>
    <row r="234" spans="7:8" ht="18.75">
      <c r="G234">
        <v>194</v>
      </c>
      <c r="H234" t="s">
        <v>330</v>
      </c>
    </row>
    <row r="235" spans="7:8" ht="18.75">
      <c r="G235">
        <v>46</v>
      </c>
      <c r="H235" t="s">
        <v>216</v>
      </c>
    </row>
    <row r="236" spans="7:8" ht="18.75">
      <c r="G236">
        <v>239</v>
      </c>
      <c r="H236" t="s">
        <v>365</v>
      </c>
    </row>
    <row r="237" spans="7:8" ht="18.75">
      <c r="G237">
        <v>214</v>
      </c>
      <c r="H237" t="s">
        <v>347</v>
      </c>
    </row>
    <row r="238" spans="7:8" ht="18.75">
      <c r="G238">
        <v>215</v>
      </c>
      <c r="H238" t="s">
        <v>348</v>
      </c>
    </row>
    <row r="239" spans="7:8" ht="18.75">
      <c r="G239">
        <v>220</v>
      </c>
      <c r="H239" t="s">
        <v>352</v>
      </c>
    </row>
    <row r="240" spans="7:8" ht="18.75">
      <c r="G240">
        <v>47</v>
      </c>
      <c r="H240" t="s">
        <v>217</v>
      </c>
    </row>
    <row r="241" spans="7:8" ht="18.75">
      <c r="G241">
        <v>113</v>
      </c>
      <c r="H241" t="s">
        <v>270</v>
      </c>
    </row>
    <row r="242" spans="7:8" ht="18.75">
      <c r="G242">
        <v>114</v>
      </c>
      <c r="H242" t="s">
        <v>271</v>
      </c>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村田　祐介</dc:creator>
  <cp:keywords/>
  <dc:description/>
  <cp:lastModifiedBy>鈴木　由美子</cp:lastModifiedBy>
  <cp:lastPrinted>2018-09-13T01:54:33Z</cp:lastPrinted>
  <dcterms:created xsi:type="dcterms:W3CDTF">2013-09-03T04:33:06Z</dcterms:created>
  <dcterms:modified xsi:type="dcterms:W3CDTF">2018-09-18T01:18:12Z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